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Y:\0136-20 Nová Paka, Klášter\SOD\ZL\pracovní\ZL 5 - Helikální výztuž\"/>
    </mc:Choice>
  </mc:AlternateContent>
  <xr:revisionPtr revIDLastSave="0" documentId="13_ncr:1_{FC8BFCC8-A266-4BD7-9528-EB4814AF49EF}" xr6:coauthVersionLast="47" xr6:coauthVersionMax="47" xr10:uidLastSave="{00000000-0000-0000-0000-000000000000}"/>
  <bookViews>
    <workbookView xWindow="3855" yWindow="3855" windowWidth="28800" windowHeight="11385" xr2:uid="{00000000-000D-0000-FFFF-FFFF00000000}"/>
  </bookViews>
  <sheets>
    <sheet name="Průvodka" sheetId="12" r:id="rId1"/>
    <sheet name="Výkaz výměr" sheetId="11" r:id="rId2"/>
  </sheets>
  <definedNames>
    <definedName name="_xlnm.Print_Area" localSheetId="0">Průvodka!$A$1:$E$44</definedName>
    <definedName name="_xlnm.Print_Area" localSheetId="1">'Výkaz výměr'!$A$1:$H$68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7" i="11" l="1"/>
  <c r="H48" i="11"/>
  <c r="H45" i="11"/>
  <c r="H37" i="11" s="1"/>
  <c r="H42" i="11"/>
  <c r="H40" i="11"/>
  <c r="H38" i="11"/>
  <c r="H30" i="11"/>
  <c r="H26" i="11"/>
  <c r="H24" i="11"/>
  <c r="H23" i="11" s="1"/>
  <c r="H19" i="11"/>
  <c r="H17" i="11"/>
  <c r="H16" i="11" s="1"/>
  <c r="H15" i="11" s="1"/>
  <c r="G53" i="11" s="1"/>
  <c r="G55" i="11" l="1"/>
  <c r="H53" i="11"/>
  <c r="H52" i="11" s="1"/>
  <c r="G57" i="11" l="1"/>
  <c r="H55" i="11"/>
  <c r="H54" i="11" s="1"/>
  <c r="G61" i="11" l="1"/>
  <c r="H61" i="11" s="1"/>
  <c r="G59" i="11"/>
  <c r="H59" i="11" s="1"/>
  <c r="G60" i="11"/>
  <c r="H60" i="11" s="1"/>
  <c r="H57" i="11"/>
  <c r="H56" i="11" s="1"/>
  <c r="H58" i="11" l="1"/>
  <c r="H64" i="11" s="1"/>
  <c r="H67" i="11" s="1"/>
  <c r="C22" i="12" s="1"/>
</calcChain>
</file>

<file path=xl/sharedStrings.xml><?xml version="1.0" encoding="utf-8"?>
<sst xmlns="http://schemas.openxmlformats.org/spreadsheetml/2006/main" count="237" uniqueCount="153">
  <si>
    <t>číslo SOD:</t>
  </si>
  <si>
    <t>Objednatel:</t>
  </si>
  <si>
    <t>Zhotovitel:</t>
  </si>
  <si>
    <t>název změnového listu:</t>
  </si>
  <si>
    <t>vliv na záruky:</t>
  </si>
  <si>
    <t>Změnový list</t>
  </si>
  <si>
    <t>číslo:</t>
  </si>
  <si>
    <t>Zpracoval:</t>
  </si>
  <si>
    <t>za objednatele:</t>
  </si>
  <si>
    <t>TDS/projektový manažer:</t>
  </si>
  <si>
    <t>za zhotovitele:</t>
  </si>
  <si>
    <t>podpis</t>
  </si>
  <si>
    <t>datum</t>
  </si>
  <si>
    <t>ANO/NE</t>
  </si>
  <si>
    <t>vliv na platební podmínky:</t>
  </si>
  <si>
    <t>stavba (název dle SOD):</t>
  </si>
  <si>
    <t>číslo zakázky:</t>
  </si>
  <si>
    <t>sídlo:</t>
  </si>
  <si>
    <t>IČ:</t>
  </si>
  <si>
    <t>vliv na lhůtu realizace:</t>
  </si>
  <si>
    <t>jméno</t>
  </si>
  <si>
    <t>příloha:</t>
  </si>
  <si>
    <t>Odsouhlasil:</t>
  </si>
  <si>
    <t>Smluvní strany podpisem potvrzují souhlas s výše uvednými skutečnostmi. Podepsaný změnový list se podpisem stává nedílnou součástí smlouvy o dílo a mění dotčená ustanovení. Na základě změnového listu bude uzavřen dodatek k SOD.</t>
  </si>
  <si>
    <t>oprávněný zástupce:</t>
  </si>
  <si>
    <t>oprávněný zástupce :</t>
  </si>
  <si>
    <t>vedoucí projektu/stavbyvedoucí:</t>
  </si>
  <si>
    <t>popis vlivu / nová hodnota proti původní SOD</t>
  </si>
  <si>
    <t>razítko, podpis</t>
  </si>
  <si>
    <t xml:space="preserve">                                                   </t>
  </si>
  <si>
    <t>vliv na cenu díla:</t>
  </si>
  <si>
    <t>NE</t>
  </si>
  <si>
    <t>Pobřežní 249/46, 186 00 Praha 8 - Karlín</t>
  </si>
  <si>
    <t>technická příprava</t>
  </si>
  <si>
    <t>ANO</t>
  </si>
  <si>
    <t xml:space="preserve">MBQ, s. r. o. </t>
  </si>
  <si>
    <t>Filip Balatka/Dušan Mráz</t>
  </si>
  <si>
    <t>MBQ s.r.o.</t>
  </si>
  <si>
    <t>Pobřežní 249/46</t>
  </si>
  <si>
    <t>186 00  Praha 8</t>
  </si>
  <si>
    <t>IČ: 24247677</t>
  </si>
  <si>
    <t>Příloha č. 1 - Cenová kalkulace</t>
  </si>
  <si>
    <t>Kč bez DPH</t>
  </si>
  <si>
    <t>Popis</t>
  </si>
  <si>
    <t>MJ</t>
  </si>
  <si>
    <t>Výměra</t>
  </si>
  <si>
    <t>Jedn. cena</t>
  </si>
  <si>
    <t>Cena</t>
  </si>
  <si>
    <t>Poř.</t>
  </si>
  <si>
    <t>Typ</t>
  </si>
  <si>
    <t>Kód</t>
  </si>
  <si>
    <t>Stavební úpravy a přístavba objektu v ul. Opolského č. p. 144, Nová Paka (bývalý klášter Paulánů)</t>
  </si>
  <si>
    <t>Stavební úpravy a přístavba objektu v ul. Opolského č. p. 144, Nová Paka (bývalý klášter Paulánů) r.2020 - výzva II</t>
  </si>
  <si>
    <t>0136-20</t>
  </si>
  <si>
    <t>Jitka Fučíková</t>
  </si>
  <si>
    <t>Ing. Pavel Šimek</t>
  </si>
  <si>
    <t>Projektant</t>
  </si>
  <si>
    <t>Ing. Lukáš Poledne</t>
  </si>
  <si>
    <t>Cena celkem bez DPH</t>
  </si>
  <si>
    <t>Méněpráce</t>
  </si>
  <si>
    <t>Vícepráce</t>
  </si>
  <si>
    <t>Méněpráce celkem</t>
  </si>
  <si>
    <t>Vícepráce celkem</t>
  </si>
  <si>
    <t>Ing.Pavel Seeman</t>
  </si>
  <si>
    <t>ze dne 27.11.2020</t>
  </si>
  <si>
    <t>Život bez bariér, z. ú.</t>
  </si>
  <si>
    <t>Lomená 533, 509 01 Nová Paka</t>
  </si>
  <si>
    <t>266 52 561</t>
  </si>
  <si>
    <t>9</t>
  </si>
  <si>
    <t>D</t>
  </si>
  <si>
    <t>HSV</t>
  </si>
  <si>
    <t>Práce a dodávky HSV</t>
  </si>
  <si>
    <t>3</t>
  </si>
  <si>
    <t>Svislé a kompletní konstrukce</t>
  </si>
  <si>
    <t>K</t>
  </si>
  <si>
    <t>317941123</t>
  </si>
  <si>
    <t>Osazování ocelových válcovaných nosníků na zdivu I, IE, U, UE nebo L přes č. 14 do č. 22 nebo výšky do 220 mm</t>
  </si>
  <si>
    <t>t</t>
  </si>
  <si>
    <t>PP</t>
  </si>
  <si>
    <t>Osazování ocelových válcovaných nosníků na zdivu  I nebo IE nebo U nebo UE nebo L č. 14 až 22 nebo výšky do 220 mm</t>
  </si>
  <si>
    <t>M</t>
  </si>
  <si>
    <t>13010718</t>
  </si>
  <si>
    <t>ocel profilová jakost S235JR (11 375) průřez I (IPN) 160</t>
  </si>
  <si>
    <t>VV</t>
  </si>
  <si>
    <t/>
  </si>
  <si>
    <t>"foto č. 1"</t>
  </si>
  <si>
    <t>6*1,2*0,0179</t>
  </si>
  <si>
    <t>Ostatní konstrukce a práce, bourání</t>
  </si>
  <si>
    <t>949101112</t>
  </si>
  <si>
    <t>Lešení pomocné pro objekty pozemních staveb s lešeňovou podlahou v přes 1,9 do 3,5 m zatížení do 150 kg/m2</t>
  </si>
  <si>
    <t>m2</t>
  </si>
  <si>
    <t>Lešení pomocné pracovní pro objekty pozemních staveb  pro zatížení do 150 kg/m2, o výšce lešeňové podlahy přes 1,9 do 3,5 m</t>
  </si>
  <si>
    <t>985441113.STC</t>
  </si>
  <si>
    <t>Přídavná šroubovitá nerezová výztuž Stati-Bar 1 táhlo D 8 mm v drážce v cihelném zdivu hl do 70 mm</t>
  </si>
  <si>
    <t>m</t>
  </si>
  <si>
    <t>"foto č. 4"</t>
  </si>
  <si>
    <t>3*1</t>
  </si>
  <si>
    <t>985441123.STC</t>
  </si>
  <si>
    <t>Přídavná šroubovitá nerezová výztuž Stati-Bar 2 táhla D 8 mm v drážce v cihelném zdivu hl do 70 mm</t>
  </si>
  <si>
    <t>"štítová stěna"</t>
  </si>
  <si>
    <t>24*2</t>
  </si>
  <si>
    <t>"foto č. 2"</t>
  </si>
  <si>
    <t>6*2,5*2</t>
  </si>
  <si>
    <t>Součet</t>
  </si>
  <si>
    <t>997</t>
  </si>
  <si>
    <t>Přesun sutě</t>
  </si>
  <si>
    <t>997013117</t>
  </si>
  <si>
    <t>Vnitrostaveništní doprava suti a vybouraných hmot pro budovy v přes 21 do 24 m s použitím mechanizace</t>
  </si>
  <si>
    <t>Vnitrostaveništní doprava suti a vybouraných hmot  vodorovně do 50 m svisle s použitím mechanizace pro budovy a haly výšky přes 21 do 24 m</t>
  </si>
  <si>
    <t>997013501</t>
  </si>
  <si>
    <t>Odvoz suti a vybouraných hmot na skládku nebo meziskládku do 1 km se složením</t>
  </si>
  <si>
    <t>Odvoz suti a vybouraných hmot na skládku nebo meziskládku  se složením, na vzdálenost do 1 km</t>
  </si>
  <si>
    <t>997013509</t>
  </si>
  <si>
    <t>Příplatek k odvozu suti a vybouraných hmot na skládku ZKD 1 km přes 1 km</t>
  </si>
  <si>
    <t>Odvoz suti a vybouraných hmot na skládku nebo meziskládku  se složením, na vzdálenost Příplatek k ceně za každý další i započatý 1 km přes 1 km</t>
  </si>
  <si>
    <t>1,879*25</t>
  </si>
  <si>
    <t>997013871</t>
  </si>
  <si>
    <t>Poplatek za uložení stavebního odpadu na recyklační skládce (skládkovné) směsného stavebního a demoličního kód odpadu  17 09 04</t>
  </si>
  <si>
    <t>Poplatek za uložení stavebního odpadu na recyklační skládce (skládkovné) směsného stavebního a demoličního zatříděného do Katalogu odpadů pod kódem 17 09 04</t>
  </si>
  <si>
    <t>998</t>
  </si>
  <si>
    <t>Přesun hmot</t>
  </si>
  <si>
    <t>998018003</t>
  </si>
  <si>
    <t>Přesun hmot ruční pro budovy v přes 12 do 24 m</t>
  </si>
  <si>
    <t>Přesun hmot pro budovy občanské výstavby, bydlení, výrobu a služby  ruční - bez užití mechanizace vodorovná dopravní vzdálenost do 100 m pro budovy s jakoukoliv nosnou konstrukcí výšky přes 12 do 24 m</t>
  </si>
  <si>
    <t>VRN</t>
  </si>
  <si>
    <t>V06</t>
  </si>
  <si>
    <t>Územní vlivy</t>
  </si>
  <si>
    <t>ON</t>
  </si>
  <si>
    <t>060001000</t>
  </si>
  <si>
    <t>%</t>
  </si>
  <si>
    <t>V07</t>
  </si>
  <si>
    <t>Provozní vlivy</t>
  </si>
  <si>
    <t>070001000</t>
  </si>
  <si>
    <t>V09</t>
  </si>
  <si>
    <t>Ostatní náklady</t>
  </si>
  <si>
    <t>090001000</t>
  </si>
  <si>
    <t>Vedlejší rozpočtové náklady</t>
  </si>
  <si>
    <t>04</t>
  </si>
  <si>
    <t>Mimostaveništní doprava</t>
  </si>
  <si>
    <t>07</t>
  </si>
  <si>
    <t>Zařízení staveniště</t>
  </si>
  <si>
    <t>08</t>
  </si>
  <si>
    <t>Přesun kapacit</t>
  </si>
  <si>
    <t>Helikální výztuž</t>
  </si>
  <si>
    <t xml:space="preserve">,,Změnový list - Helikální výtuž" </t>
  </si>
  <si>
    <t>URS 2/2021</t>
  </si>
  <si>
    <t>SOD</t>
  </si>
  <si>
    <t>SoD</t>
  </si>
  <si>
    <t>vliv na stavební povolení:</t>
  </si>
  <si>
    <t>Zhotovení helikální výztuže v nadpraží okna v místě zjištěné trhliny po osekání omítek a podchycení klenby profily IPN 160 rovněž po odsekání omítek v místnostech severozápadní části 1.NP. Navržená opatření a dimenze byla předepsána statikem projektanta.</t>
  </si>
  <si>
    <t>Viktor Valeš</t>
  </si>
  <si>
    <t xml:space="preserve"> ZL 5 - Příloha č. 1 - Cenová kalkulace</t>
  </si>
  <si>
    <t>popis: Na základě  jednání mezi objednatelem a zhotovitelem byly odsouhlaseny následující změny: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</si>
</sst>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_(#,##0&quot;.&quot;_);;;_(@_)"/>
    <numFmt numFmtId="165" formatCode="#,##0.00\ &quot;Kč&quot;"/>
    <numFmt numFmtId="166" formatCode="_ * #,##0.00_ ;_ * \-#,##0.00_ ;_ * &quot;-&quot;??_ ;_ @_ "/>
    <numFmt numFmtId="167" formatCode="&quot;$&quot;#,##0_);[Red]\(&quot;$&quot;#,##0\)"/>
    <numFmt numFmtId="168" formatCode="&quot;$&quot;#,##0.00_);[Red]\(&quot;$&quot;#,##0.00\)"/>
    <numFmt numFmtId="169" formatCode="0.00_)"/>
    <numFmt numFmtId="170" formatCode="General_)"/>
    <numFmt numFmtId="171" formatCode="#,##0.000"/>
    <numFmt numFmtId="172" formatCode="_(#,##0.0??;\-\ #,##0.0??;&quot;–&quot;???;_(@_)"/>
    <numFmt numFmtId="173" formatCode="_(#,##0.00_);[Red]\-\ #,##0.00_);&quot;–&quot;??;_(@_)"/>
  </numFmts>
  <fonts count="38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6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name val="Arial CE"/>
      <family val="2"/>
    </font>
    <font>
      <sz val="11"/>
      <color theme="1"/>
      <name val="Calibri"/>
      <family val="2"/>
      <scheme val="minor"/>
    </font>
    <font>
      <sz val="9"/>
      <color indexed="8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Arial"/>
      <family val="2"/>
      <charset val="177"/>
    </font>
    <font>
      <b/>
      <i/>
      <sz val="16"/>
      <name val="Helv"/>
      <charset val="177"/>
    </font>
    <font>
      <sz val="6"/>
      <name val="Helv"/>
      <charset val="238"/>
    </font>
    <font>
      <sz val="10"/>
      <name val="Arial CE"/>
      <charset val="238"/>
    </font>
    <font>
      <sz val="10"/>
      <name val="Helv"/>
    </font>
    <font>
      <u/>
      <sz val="10"/>
      <color indexed="12"/>
      <name val="Arial CE"/>
      <charset val="238"/>
    </font>
    <font>
      <sz val="11"/>
      <color rgb="FF000000"/>
      <name val="Calibri"/>
      <family val="2"/>
      <charset val="238"/>
    </font>
    <font>
      <b/>
      <sz val="9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003366"/>
      <name val="Arial CE"/>
    </font>
    <font>
      <sz val="9"/>
      <name val="Arial CE"/>
    </font>
    <font>
      <i/>
      <sz val="9"/>
      <color rgb="FF0000FF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7"/>
      <color rgb="FF969696"/>
      <name val="Arial CE"/>
    </font>
    <font>
      <sz val="7"/>
      <name val="Arial CE"/>
    </font>
    <font>
      <sz val="1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9"/>
      <color theme="4" tint="-0.249977111117893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medium">
        <color indexed="64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medium">
        <color indexed="64"/>
      </right>
      <top style="hair">
        <color rgb="FF969696"/>
      </top>
      <bottom style="hair">
        <color rgb="FF969696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25">
    <xf numFmtId="0" fontId="0" fillId="0" borderId="0"/>
    <xf numFmtId="0" fontId="7" fillId="0" borderId="0"/>
    <xf numFmtId="0" fontId="8" fillId="0" borderId="0"/>
    <xf numFmtId="38" fontId="12" fillId="0" borderId="0" applyFont="0" applyFill="0" applyBorder="0" applyAlignment="0" applyProtection="0"/>
    <xf numFmtId="166" fontId="11" fillId="0" borderId="0" applyFont="0" applyFill="0" applyBorder="0" applyAlignment="0" applyProtection="0"/>
    <xf numFmtId="167" fontId="12" fillId="0" borderId="0" applyFont="0" applyFill="0" applyBorder="0" applyAlignment="0" applyProtection="0"/>
    <xf numFmtId="168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38" fontId="13" fillId="3" borderId="0" applyNumberFormat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10" fontId="13" fillId="4" borderId="1" applyNumberFormat="0" applyBorder="0" applyAlignment="0" applyProtection="0"/>
    <xf numFmtId="44" fontId="10" fillId="0" borderId="0" applyFont="0" applyFill="0" applyBorder="0" applyAlignment="0" applyProtection="0"/>
    <xf numFmtId="169" fontId="14" fillId="0" borderId="0"/>
    <xf numFmtId="170" fontId="15" fillId="0" borderId="0" applyFill="0"/>
    <xf numFmtId="0" fontId="16" fillId="0" borderId="0"/>
    <xf numFmtId="0" fontId="19" fillId="0" borderId="0"/>
    <xf numFmtId="10" fontId="11" fillId="0" borderId="0" applyFont="0" applyFill="0" applyBorder="0" applyAlignment="0" applyProtection="0"/>
    <xf numFmtId="0" fontId="17" fillId="0" borderId="0"/>
    <xf numFmtId="43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</cellStyleXfs>
  <cellXfs count="168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2" fillId="0" borderId="0" xfId="0" applyFont="1" applyBorder="1" applyAlignment="1"/>
    <xf numFmtId="0" fontId="1" fillId="0" borderId="0" xfId="0" applyFont="1" applyBorder="1" applyAlignment="1">
      <alignment horizontal="right"/>
    </xf>
    <xf numFmtId="0" fontId="0" fillId="0" borderId="0" xfId="0" applyBorder="1" applyAlignment="1"/>
    <xf numFmtId="0" fontId="2" fillId="0" borderId="3" xfId="0" applyFont="1" applyBorder="1"/>
    <xf numFmtId="0" fontId="0" fillId="0" borderId="0" xfId="0" applyAlignment="1">
      <alignment horizontal="left"/>
    </xf>
    <xf numFmtId="0" fontId="0" fillId="0" borderId="10" xfId="0" applyBorder="1"/>
    <xf numFmtId="0" fontId="4" fillId="0" borderId="12" xfId="0" applyFont="1" applyBorder="1" applyAlignment="1">
      <alignment horizontal="right"/>
    </xf>
    <xf numFmtId="0" fontId="0" fillId="0" borderId="1" xfId="0" applyBorder="1" applyAlignment="1">
      <alignment vertical="top" wrapText="1"/>
    </xf>
    <xf numFmtId="14" fontId="0" fillId="0" borderId="1" xfId="0" applyNumberFormat="1" applyBorder="1"/>
    <xf numFmtId="0" fontId="1" fillId="0" borderId="4" xfId="0" applyFont="1" applyBorder="1"/>
    <xf numFmtId="0" fontId="0" fillId="0" borderId="5" xfId="0" applyBorder="1"/>
    <xf numFmtId="0" fontId="0" fillId="0" borderId="6" xfId="0" applyBorder="1"/>
    <xf numFmtId="0" fontId="0" fillId="0" borderId="4" xfId="0" applyBorder="1"/>
    <xf numFmtId="0" fontId="5" fillId="0" borderId="2" xfId="0" applyFont="1" applyBorder="1"/>
    <xf numFmtId="0" fontId="1" fillId="0" borderId="0" xfId="0" applyFont="1"/>
    <xf numFmtId="14" fontId="0" fillId="0" borderId="2" xfId="0" applyNumberFormat="1" applyBorder="1" applyAlignment="1">
      <alignment horizontal="center"/>
    </xf>
    <xf numFmtId="0" fontId="0" fillId="0" borderId="7" xfId="0" applyBorder="1" applyAlignment="1"/>
    <xf numFmtId="0" fontId="0" fillId="0" borderId="9" xfId="0" applyBorder="1" applyAlignment="1"/>
    <xf numFmtId="0" fontId="0" fillId="0" borderId="0" xfId="0" applyFont="1" applyAlignment="1">
      <alignment wrapText="1"/>
    </xf>
    <xf numFmtId="0" fontId="0" fillId="0" borderId="0" xfId="0" applyAlignment="1">
      <alignment wrapText="1"/>
    </xf>
    <xf numFmtId="3" fontId="3" fillId="2" borderId="0" xfId="0" applyNumberFormat="1" applyFont="1" applyFill="1" applyBorder="1"/>
    <xf numFmtId="49" fontId="20" fillId="0" borderId="19" xfId="0" applyNumberFormat="1" applyFont="1" applyBorder="1" applyAlignment="1">
      <alignment horizontal="center"/>
    </xf>
    <xf numFmtId="49" fontId="20" fillId="0" borderId="20" xfId="0" applyNumberFormat="1" applyFont="1" applyBorder="1" applyAlignment="1">
      <alignment horizontal="center"/>
    </xf>
    <xf numFmtId="0" fontId="20" fillId="0" borderId="20" xfId="0" applyFont="1" applyBorder="1" applyAlignment="1">
      <alignment horizontal="center"/>
    </xf>
    <xf numFmtId="49" fontId="20" fillId="0" borderId="21" xfId="0" applyNumberFormat="1" applyFont="1" applyBorder="1" applyAlignment="1">
      <alignment horizontal="center"/>
    </xf>
    <xf numFmtId="0" fontId="0" fillId="0" borderId="17" xfId="0" applyFont="1" applyBorder="1"/>
    <xf numFmtId="0" fontId="0" fillId="0" borderId="18" xfId="0" applyFont="1" applyBorder="1"/>
    <xf numFmtId="0" fontId="0" fillId="0" borderId="0" xfId="0" applyFont="1"/>
    <xf numFmtId="0" fontId="0" fillId="0" borderId="0" xfId="0" applyFont="1" applyBorder="1"/>
    <xf numFmtId="0" fontId="0" fillId="0" borderId="23" xfId="0" applyFont="1" applyBorder="1"/>
    <xf numFmtId="0" fontId="21" fillId="0" borderId="16" xfId="0" applyFont="1" applyFill="1" applyBorder="1" applyAlignment="1">
      <alignment vertical="center"/>
    </xf>
    <xf numFmtId="0" fontId="21" fillId="0" borderId="22" xfId="0" applyFont="1" applyFill="1" applyBorder="1" applyAlignment="1">
      <alignment vertical="center"/>
    </xf>
    <xf numFmtId="0" fontId="21" fillId="0" borderId="0" xfId="0" applyFont="1" applyFill="1" applyBorder="1" applyAlignment="1">
      <alignment horizontal="center" vertical="center"/>
    </xf>
    <xf numFmtId="0" fontId="21" fillId="0" borderId="23" xfId="0" applyFont="1" applyFill="1" applyBorder="1" applyAlignment="1">
      <alignment horizontal="center" vertical="center"/>
    </xf>
    <xf numFmtId="0" fontId="21" fillId="0" borderId="19" xfId="0" applyFont="1" applyFill="1" applyBorder="1" applyAlignment="1">
      <alignment vertical="center"/>
    </xf>
    <xf numFmtId="0" fontId="0" fillId="0" borderId="20" xfId="0" applyFont="1" applyBorder="1"/>
    <xf numFmtId="0" fontId="0" fillId="0" borderId="21" xfId="0" applyFont="1" applyBorder="1"/>
    <xf numFmtId="0" fontId="0" fillId="0" borderId="22" xfId="0" applyFont="1" applyBorder="1"/>
    <xf numFmtId="0" fontId="0" fillId="2" borderId="19" xfId="0" applyFont="1" applyFill="1" applyBorder="1"/>
    <xf numFmtId="0" fontId="0" fillId="2" borderId="20" xfId="0" applyFont="1" applyFill="1" applyBorder="1"/>
    <xf numFmtId="0" fontId="0" fillId="2" borderId="16" xfId="0" applyFont="1" applyFill="1" applyBorder="1"/>
    <xf numFmtId="0" fontId="0" fillId="2" borderId="17" xfId="0" applyFont="1" applyFill="1" applyBorder="1"/>
    <xf numFmtId="0" fontId="0" fillId="2" borderId="18" xfId="0" applyFont="1" applyFill="1" applyBorder="1"/>
    <xf numFmtId="0" fontId="0" fillId="2" borderId="22" xfId="0" applyFont="1" applyFill="1" applyBorder="1"/>
    <xf numFmtId="0" fontId="0" fillId="2" borderId="0" xfId="0" applyFont="1" applyFill="1" applyBorder="1"/>
    <xf numFmtId="0" fontId="0" fillId="2" borderId="21" xfId="0" applyFont="1" applyFill="1" applyBorder="1"/>
    <xf numFmtId="0" fontId="0" fillId="0" borderId="0" xfId="0" applyFont="1" applyFill="1" applyBorder="1"/>
    <xf numFmtId="165" fontId="1" fillId="0" borderId="23" xfId="0" applyNumberFormat="1" applyFont="1" applyFill="1" applyBorder="1"/>
    <xf numFmtId="0" fontId="1" fillId="0" borderId="0" xfId="0" applyFont="1" applyFill="1" applyBorder="1" applyAlignment="1">
      <alignment horizontal="right"/>
    </xf>
    <xf numFmtId="49" fontId="20" fillId="0" borderId="0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left" vertical="top" wrapText="1"/>
    </xf>
    <xf numFmtId="0" fontId="1" fillId="0" borderId="1" xfId="0" applyFont="1" applyFill="1" applyBorder="1" applyAlignment="1"/>
    <xf numFmtId="0" fontId="0" fillId="0" borderId="19" xfId="0" applyFont="1" applyBorder="1"/>
    <xf numFmtId="44" fontId="3" fillId="2" borderId="23" xfId="24" applyFont="1" applyFill="1" applyBorder="1"/>
    <xf numFmtId="0" fontId="0" fillId="0" borderId="19" xfId="0" applyFont="1" applyFill="1" applyBorder="1"/>
    <xf numFmtId="0" fontId="0" fillId="0" borderId="20" xfId="0" applyFont="1" applyFill="1" applyBorder="1"/>
    <xf numFmtId="0" fontId="1" fillId="0" borderId="20" xfId="0" applyFont="1" applyFill="1" applyBorder="1" applyAlignment="1">
      <alignment horizontal="right"/>
    </xf>
    <xf numFmtId="165" fontId="1" fillId="0" borderId="21" xfId="0" applyNumberFormat="1" applyFont="1" applyFill="1" applyBorder="1"/>
    <xf numFmtId="0" fontId="1" fillId="0" borderId="22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/>
    </xf>
    <xf numFmtId="0" fontId="25" fillId="0" borderId="24" xfId="0" applyFont="1" applyBorder="1" applyAlignment="1" applyProtection="1">
      <alignment horizontal="center" vertical="center"/>
      <protection locked="0"/>
    </xf>
    <xf numFmtId="0" fontId="26" fillId="0" borderId="24" xfId="0" applyFont="1" applyBorder="1" applyAlignment="1" applyProtection="1">
      <alignment horizontal="center" vertical="center"/>
      <protection locked="0"/>
    </xf>
    <xf numFmtId="49" fontId="25" fillId="0" borderId="24" xfId="0" applyNumberFormat="1" applyFont="1" applyBorder="1" applyAlignment="1" applyProtection="1">
      <alignment horizontal="left" vertical="center" wrapText="1"/>
      <protection locked="0"/>
    </xf>
    <xf numFmtId="0" fontId="25" fillId="0" borderId="24" xfId="0" applyFont="1" applyBorder="1" applyAlignment="1" applyProtection="1">
      <alignment horizontal="left" vertical="center" wrapText="1"/>
      <protection locked="0"/>
    </xf>
    <xf numFmtId="0" fontId="25" fillId="0" borderId="24" xfId="0" applyFont="1" applyBorder="1" applyAlignment="1" applyProtection="1">
      <alignment horizontal="center" vertical="center" wrapText="1"/>
      <protection locked="0"/>
    </xf>
    <xf numFmtId="171" fontId="25" fillId="0" borderId="24" xfId="0" applyNumberFormat="1" applyFont="1" applyBorder="1" applyAlignment="1" applyProtection="1">
      <alignment vertical="center"/>
      <protection locked="0"/>
    </xf>
    <xf numFmtId="4" fontId="25" fillId="0" borderId="24" xfId="0" applyNumberFormat="1" applyFont="1" applyBorder="1" applyAlignment="1" applyProtection="1">
      <alignment vertical="center"/>
      <protection locked="0"/>
    </xf>
    <xf numFmtId="49" fontId="26" fillId="0" borderId="24" xfId="0" applyNumberFormat="1" applyFont="1" applyBorder="1" applyAlignment="1" applyProtection="1">
      <alignment horizontal="left" vertical="center" wrapText="1"/>
      <protection locked="0"/>
    </xf>
    <xf numFmtId="0" fontId="26" fillId="0" borderId="24" xfId="0" applyFont="1" applyBorder="1" applyAlignment="1" applyProtection="1">
      <alignment horizontal="left" vertical="center" wrapText="1"/>
      <protection locked="0"/>
    </xf>
    <xf numFmtId="0" fontId="26" fillId="0" borderId="24" xfId="0" applyFont="1" applyBorder="1" applyAlignment="1" applyProtection="1">
      <alignment horizontal="center" vertical="center" wrapText="1"/>
      <protection locked="0"/>
    </xf>
    <xf numFmtId="171" fontId="26" fillId="0" borderId="24" xfId="0" applyNumberFormat="1" applyFont="1" applyBorder="1" applyAlignment="1" applyProtection="1">
      <alignment vertical="center"/>
      <protection locked="0"/>
    </xf>
    <xf numFmtId="4" fontId="26" fillId="0" borderId="24" xfId="0" applyNumberFormat="1" applyFont="1" applyBorder="1" applyAlignment="1" applyProtection="1">
      <alignment vertical="center"/>
      <protection locked="0"/>
    </xf>
    <xf numFmtId="0" fontId="24" fillId="0" borderId="22" xfId="0" applyFont="1" applyBorder="1"/>
    <xf numFmtId="0" fontId="24" fillId="0" borderId="0" xfId="0" applyFont="1" applyBorder="1" applyAlignment="1">
      <alignment horizontal="left"/>
    </xf>
    <xf numFmtId="0" fontId="30" fillId="0" borderId="0" xfId="0" applyFont="1" applyBorder="1" applyAlignment="1">
      <alignment horizontal="left"/>
    </xf>
    <xf numFmtId="0" fontId="24" fillId="0" borderId="0" xfId="0" applyFont="1" applyBorder="1"/>
    <xf numFmtId="4" fontId="30" fillId="0" borderId="23" xfId="0" applyNumberFormat="1" applyFont="1" applyBorder="1"/>
    <xf numFmtId="0" fontId="31" fillId="0" borderId="0" xfId="0" applyFont="1" applyBorder="1" applyAlignment="1">
      <alignment horizontal="left"/>
    </xf>
    <xf numFmtId="4" fontId="31" fillId="0" borderId="23" xfId="0" applyNumberFormat="1" applyFont="1" applyBorder="1"/>
    <xf numFmtId="0" fontId="25" fillId="0" borderId="25" xfId="0" applyFont="1" applyBorder="1" applyAlignment="1" applyProtection="1">
      <alignment horizontal="center" vertical="center"/>
      <protection locked="0"/>
    </xf>
    <xf numFmtId="4" fontId="25" fillId="0" borderId="26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>
      <alignment vertical="center"/>
    </xf>
    <xf numFmtId="0" fontId="32" fillId="0" borderId="0" xfId="0" applyFont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33" fillId="0" borderId="0" xfId="0" applyFont="1" applyBorder="1" applyAlignment="1">
      <alignment horizontal="left" vertical="center" wrapText="1"/>
    </xf>
    <xf numFmtId="0" fontId="0" fillId="0" borderId="23" xfId="0" applyBorder="1" applyAlignment="1">
      <alignment vertical="center"/>
    </xf>
    <xf numFmtId="0" fontId="26" fillId="0" borderId="25" xfId="0" applyFont="1" applyBorder="1" applyAlignment="1" applyProtection="1">
      <alignment horizontal="center" vertical="center"/>
      <protection locked="0"/>
    </xf>
    <xf numFmtId="4" fontId="26" fillId="0" borderId="26" xfId="0" applyNumberFormat="1" applyFont="1" applyBorder="1" applyAlignment="1" applyProtection="1">
      <alignment vertical="center"/>
      <protection locked="0"/>
    </xf>
    <xf numFmtId="0" fontId="27" fillId="0" borderId="22" xfId="0" applyFont="1" applyBorder="1" applyAlignment="1">
      <alignment vertical="center"/>
    </xf>
    <xf numFmtId="0" fontId="27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vertical="center"/>
    </xf>
    <xf numFmtId="0" fontId="27" fillId="0" borderId="23" xfId="0" applyFont="1" applyBorder="1" applyAlignment="1">
      <alignment vertical="center"/>
    </xf>
    <xf numFmtId="0" fontId="28" fillId="0" borderId="22" xfId="0" applyFont="1" applyBorder="1" applyAlignment="1">
      <alignment vertical="center"/>
    </xf>
    <xf numFmtId="0" fontId="28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vertical="center"/>
    </xf>
    <xf numFmtId="171" fontId="28" fillId="0" borderId="0" xfId="0" applyNumberFormat="1" applyFont="1" applyBorder="1" applyAlignment="1">
      <alignment vertical="center"/>
    </xf>
    <xf numFmtId="0" fontId="28" fillId="0" borderId="23" xfId="0" applyFont="1" applyBorder="1" applyAlignment="1">
      <alignment vertical="center"/>
    </xf>
    <xf numFmtId="0" fontId="29" fillId="0" borderId="22" xfId="0" applyFont="1" applyBorder="1" applyAlignment="1">
      <alignment vertical="center"/>
    </xf>
    <xf numFmtId="0" fontId="29" fillId="0" borderId="0" xfId="0" applyFont="1" applyBorder="1" applyAlignment="1">
      <alignment horizontal="left" vertical="center"/>
    </xf>
    <xf numFmtId="0" fontId="29" fillId="0" borderId="0" xfId="0" applyFont="1" applyBorder="1" applyAlignment="1">
      <alignment horizontal="left" vertical="center" wrapText="1"/>
    </xf>
    <xf numFmtId="0" fontId="29" fillId="0" borderId="0" xfId="0" applyFont="1" applyBorder="1" applyAlignment="1">
      <alignment vertical="center"/>
    </xf>
    <xf numFmtId="171" fontId="29" fillId="0" borderId="0" xfId="0" applyNumberFormat="1" applyFont="1" applyBorder="1" applyAlignment="1">
      <alignment vertical="center"/>
    </xf>
    <xf numFmtId="0" fontId="29" fillId="0" borderId="23" xfId="0" applyFont="1" applyBorder="1" applyAlignment="1">
      <alignment vertical="center"/>
    </xf>
    <xf numFmtId="0" fontId="0" fillId="0" borderId="22" xfId="0" applyBorder="1"/>
    <xf numFmtId="3" fontId="34" fillId="0" borderId="0" xfId="18" applyNumberFormat="1" applyFont="1" applyFill="1" applyBorder="1" applyAlignment="1">
      <alignment horizontal="center"/>
    </xf>
    <xf numFmtId="4" fontId="34" fillId="0" borderId="0" xfId="19" applyNumberFormat="1" applyFont="1" applyFill="1" applyBorder="1" applyAlignment="1" applyProtection="1">
      <alignment horizontal="center"/>
    </xf>
    <xf numFmtId="165" fontId="34" fillId="0" borderId="23" xfId="18" applyNumberFormat="1" applyFont="1" applyFill="1" applyBorder="1" applyAlignment="1">
      <alignment horizontal="right"/>
    </xf>
    <xf numFmtId="0" fontId="35" fillId="0" borderId="22" xfId="0" applyFont="1" applyBorder="1"/>
    <xf numFmtId="44" fontId="37" fillId="0" borderId="23" xfId="24" applyFont="1" applyFill="1" applyBorder="1" applyAlignment="1"/>
    <xf numFmtId="0" fontId="34" fillId="0" borderId="27" xfId="0" applyFont="1" applyBorder="1" applyAlignment="1">
      <alignment horizontal="justify" wrapText="1"/>
    </xf>
    <xf numFmtId="3" fontId="34" fillId="0" borderId="27" xfId="0" applyNumberFormat="1" applyFont="1" applyBorder="1" applyAlignment="1">
      <alignment wrapText="1"/>
    </xf>
    <xf numFmtId="0" fontId="1" fillId="0" borderId="0" xfId="0" applyFont="1" applyBorder="1"/>
    <xf numFmtId="0" fontId="0" fillId="0" borderId="0" xfId="0" applyBorder="1" applyAlignment="1">
      <alignment horizontal="center"/>
    </xf>
    <xf numFmtId="0" fontId="35" fillId="0" borderId="0" xfId="0" applyFont="1" applyBorder="1"/>
    <xf numFmtId="0" fontId="36" fillId="0" borderId="0" xfId="0" applyFont="1" applyBorder="1" applyAlignment="1">
      <alignment horizontal="left"/>
    </xf>
    <xf numFmtId="49" fontId="36" fillId="0" borderId="0" xfId="0" applyNumberFormat="1" applyFont="1" applyBorder="1" applyAlignment="1">
      <alignment horizontal="center"/>
    </xf>
    <xf numFmtId="172" fontId="36" fillId="0" borderId="0" xfId="0" applyNumberFormat="1" applyFont="1" applyBorder="1"/>
    <xf numFmtId="173" fontId="36" fillId="0" borderId="0" xfId="0" applyNumberFormat="1" applyFont="1" applyBorder="1"/>
    <xf numFmtId="164" fontId="9" fillId="0" borderId="28" xfId="0" applyNumberFormat="1" applyFont="1" applyBorder="1" applyAlignment="1">
      <alignment horizontal="right" vertical="top"/>
    </xf>
    <xf numFmtId="44" fontId="34" fillId="0" borderId="29" xfId="24" applyFont="1" applyBorder="1" applyAlignment="1">
      <alignment wrapText="1"/>
    </xf>
    <xf numFmtId="3" fontId="36" fillId="0" borderId="0" xfId="0" applyNumberFormat="1" applyFont="1" applyBorder="1"/>
    <xf numFmtId="0" fontId="0" fillId="0" borderId="0" xfId="0" applyAlignment="1">
      <alignment wrapText="1"/>
    </xf>
    <xf numFmtId="0" fontId="0" fillId="0" borderId="2" xfId="0" applyBorder="1" applyAlignment="1">
      <alignment horizontal="left"/>
    </xf>
    <xf numFmtId="0" fontId="2" fillId="0" borderId="11" xfId="0" applyFont="1" applyBorder="1" applyAlignment="1"/>
    <xf numFmtId="0" fontId="6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/>
    </xf>
    <xf numFmtId="0" fontId="0" fillId="0" borderId="7" xfId="0" applyBorder="1" applyAlignment="1"/>
    <xf numFmtId="0" fontId="0" fillId="0" borderId="8" xfId="0" applyBorder="1" applyAlignment="1"/>
    <xf numFmtId="0" fontId="0" fillId="0" borderId="9" xfId="0" applyBorder="1" applyAlignment="1"/>
    <xf numFmtId="0" fontId="0" fillId="0" borderId="1" xfId="0" applyBorder="1" applyAlignment="1"/>
    <xf numFmtId="0" fontId="0" fillId="0" borderId="0" xfId="0" applyAlignment="1"/>
    <xf numFmtId="0" fontId="3" fillId="0" borderId="4" xfId="0" applyFont="1" applyBorder="1" applyAlignment="1"/>
    <xf numFmtId="0" fontId="1" fillId="0" borderId="5" xfId="0" applyFont="1" applyBorder="1" applyAlignment="1"/>
    <xf numFmtId="0" fontId="1" fillId="0" borderId="6" xfId="0" applyFont="1" applyBorder="1" applyAlignment="1"/>
    <xf numFmtId="0" fontId="1" fillId="0" borderId="1" xfId="0" applyFont="1" applyBorder="1" applyAlignment="1">
      <alignment horizontal="center"/>
    </xf>
    <xf numFmtId="4" fontId="1" fillId="0" borderId="7" xfId="0" applyNumberFormat="1" applyFont="1" applyFill="1" applyBorder="1" applyAlignment="1">
      <alignment horizontal="center"/>
    </xf>
    <xf numFmtId="4" fontId="1" fillId="0" borderId="9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left" vertical="top" wrapText="1"/>
    </xf>
    <xf numFmtId="0" fontId="0" fillId="0" borderId="13" xfId="0" applyBorder="1" applyAlignment="1"/>
    <xf numFmtId="0" fontId="0" fillId="0" borderId="15" xfId="0" applyBorder="1" applyAlignment="1"/>
    <xf numFmtId="0" fontId="0" fillId="0" borderId="14" xfId="0" applyBorder="1" applyAlignment="1"/>
    <xf numFmtId="0" fontId="0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1" xfId="0" applyBorder="1"/>
    <xf numFmtId="0" fontId="1" fillId="2" borderId="16" xfId="0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23" fillId="0" borderId="20" xfId="0" applyFont="1" applyFill="1" applyBorder="1" applyAlignment="1">
      <alignment horizontal="left" vertical="center"/>
    </xf>
    <xf numFmtId="0" fontId="23" fillId="0" borderId="21" xfId="0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/>
    </xf>
    <xf numFmtId="0" fontId="23" fillId="0" borderId="23" xfId="0" applyFont="1" applyFill="1" applyBorder="1" applyAlignment="1">
      <alignment horizontal="left" vertical="center"/>
    </xf>
    <xf numFmtId="0" fontId="21" fillId="2" borderId="16" xfId="0" applyFont="1" applyFill="1" applyBorder="1" applyAlignment="1">
      <alignment horizontal="center" vertical="center"/>
    </xf>
    <xf numFmtId="0" fontId="21" fillId="2" borderId="17" xfId="0" applyFont="1" applyFill="1" applyBorder="1" applyAlignment="1">
      <alignment horizontal="center" vertical="center"/>
    </xf>
    <xf numFmtId="0" fontId="21" fillId="2" borderId="18" xfId="0" applyFont="1" applyFill="1" applyBorder="1" applyAlignment="1">
      <alignment horizontal="center" vertical="center"/>
    </xf>
    <xf numFmtId="0" fontId="22" fillId="2" borderId="19" xfId="0" applyFont="1" applyFill="1" applyBorder="1" applyAlignment="1">
      <alignment horizontal="center" vertical="center"/>
    </xf>
    <xf numFmtId="0" fontId="22" fillId="2" borderId="20" xfId="0" applyFont="1" applyFill="1" applyBorder="1" applyAlignment="1">
      <alignment horizontal="center" vertical="center"/>
    </xf>
    <xf numFmtId="0" fontId="22" fillId="2" borderId="21" xfId="0" applyFont="1" applyFill="1" applyBorder="1" applyAlignment="1">
      <alignment horizontal="center" vertical="center"/>
    </xf>
    <xf numFmtId="0" fontId="21" fillId="0" borderId="17" xfId="0" applyFont="1" applyFill="1" applyBorder="1" applyAlignment="1">
      <alignment horizontal="center" vertical="justify"/>
    </xf>
    <xf numFmtId="0" fontId="21" fillId="0" borderId="18" xfId="0" applyFont="1" applyFill="1" applyBorder="1" applyAlignment="1">
      <alignment horizontal="center" vertical="justify"/>
    </xf>
    <xf numFmtId="0" fontId="21" fillId="0" borderId="0" xfId="0" applyFont="1" applyFill="1" applyBorder="1" applyAlignment="1">
      <alignment horizontal="left" vertical="center"/>
    </xf>
    <xf numFmtId="0" fontId="21" fillId="0" borderId="23" xfId="0" applyFont="1" applyFill="1" applyBorder="1" applyAlignment="1">
      <alignment horizontal="left" vertical="center"/>
    </xf>
  </cellXfs>
  <cellStyles count="25">
    <cellStyle name="Comma [0]_CCOCPX" xfId="3" xr:uid="{50EF48A7-28A0-4280-BAB3-BD02C4DE30B9}"/>
    <cellStyle name="Comma_Capex" xfId="4" xr:uid="{2EEF488B-638B-4516-8D8D-CE559338CDCF}"/>
    <cellStyle name="Currency [0]_CCOCPX" xfId="5" xr:uid="{767720D2-6E0E-49BE-8556-F30A4D12D658}"/>
    <cellStyle name="Currency_CCOCPX" xfId="6" xr:uid="{56BA79C3-BF17-4A45-BCE3-E5B5DB83B814}"/>
    <cellStyle name="Čárka 2" xfId="7" xr:uid="{A61FBBA9-4734-4081-B5DE-3676B308A03E}"/>
    <cellStyle name="Čárka 2 2" xfId="20" xr:uid="{AD6CDB32-C983-46ED-8382-FFC1940AA932}"/>
    <cellStyle name="Čárka 3" xfId="18" xr:uid="{D6C1F1E1-FCC0-4483-B6D0-4EBB3EF4F168}"/>
    <cellStyle name="Čárka 3 2" xfId="22" xr:uid="{72B1610F-EAF3-422F-8A60-686F7AA6CBD4}"/>
    <cellStyle name="Grey" xfId="8" xr:uid="{0BE6960D-CC31-457A-8DEA-E9D34CD37391}"/>
    <cellStyle name="Hypertextový odkaz 2" xfId="9" xr:uid="{2071CDC9-68EE-41E6-8C0F-B8B4916099F7}"/>
    <cellStyle name="Input [yellow]" xfId="10" xr:uid="{B650A61F-515F-49F3-9CF4-D804F4344B0A}"/>
    <cellStyle name="Měna" xfId="24" builtinId="4"/>
    <cellStyle name="Měna 2" xfId="11" xr:uid="{DAE8C133-45C9-4E58-AF78-7C5F7EB713DF}"/>
    <cellStyle name="Měna 2 2" xfId="21" xr:uid="{BB89C40A-6E93-4E55-8BC4-CA0A0380D33F}"/>
    <cellStyle name="Měna 3" xfId="19" xr:uid="{0749C598-1B30-4CC3-90FB-D25A4AE67F97}"/>
    <cellStyle name="Měna 3 2" xfId="23" xr:uid="{A1A17652-F55D-4AC3-B0D3-F64AF4B9557F}"/>
    <cellStyle name="Normal - Style1" xfId="12" xr:uid="{743BE972-01FB-4F32-9536-12D1DA345681}"/>
    <cellStyle name="Normal_A" xfId="13" xr:uid="{2A7B9E84-1498-4B68-B995-6E14EDA8734D}"/>
    <cellStyle name="Normální" xfId="0" builtinId="0"/>
    <cellStyle name="Normální 10" xfId="1" xr:uid="{00000000-0005-0000-0000-000001000000}"/>
    <cellStyle name="Normální 2" xfId="2" xr:uid="{00000000-0005-0000-0000-000002000000}"/>
    <cellStyle name="Normální 2 2" xfId="14" xr:uid="{0758FC5C-E6BA-42CA-854B-CC90F4352D75}"/>
    <cellStyle name="Normální 3" xfId="15" xr:uid="{B3247CA7-C5DD-4E0B-82EC-7B2496B12171}"/>
    <cellStyle name="Percent [2]" xfId="16" xr:uid="{C4376A10-EBB9-4F94-901E-C579E8973A1C}"/>
    <cellStyle name="Styl 1" xfId="17" xr:uid="{3AFE32AB-67DB-48F2-9FA1-55FB2596144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327661</xdr:colOff>
      <xdr:row>0</xdr:row>
      <xdr:rowOff>38100</xdr:rowOff>
    </xdr:from>
    <xdr:to>
      <xdr:col>0</xdr:col>
      <xdr:colOff>1220483</xdr:colOff>
      <xdr:row>0</xdr:row>
      <xdr:rowOff>897255</xdr:rowOff>
    </xdr:to>
    <xdr:pic>
      <xdr:nvPicPr>
        <xdr:cNvPr id="2" name="Picture 9" descr="logo 5">
          <a:extLst>
            <a:ext uri="{FF2B5EF4-FFF2-40B4-BE49-F238E27FC236}">
              <a16:creationId xmlns:a16="http://schemas.microsoft.com/office/drawing/2014/main" id="{9A552D9C-8E6F-4B13-9FA5-9B2CC667FD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1" y="38100"/>
          <a:ext cx="896632" cy="8553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577215</xdr:colOff>
      <xdr:row>1</xdr:row>
      <xdr:rowOff>106680</xdr:rowOff>
    </xdr:from>
    <xdr:to>
      <xdr:col>7</xdr:col>
      <xdr:colOff>731520</xdr:colOff>
      <xdr:row>5</xdr:row>
      <xdr:rowOff>184389</xdr:rowOff>
    </xdr:to>
    <xdr:pic>
      <xdr:nvPicPr>
        <xdr:cNvPr id="2" name="Picture 9" descr="logo 5">
          <a:extLst>
            <a:ext uri="{FF2B5EF4-FFF2-40B4-BE49-F238E27FC236}">
              <a16:creationId xmlns:a16="http://schemas.microsoft.com/office/drawing/2014/main" id="{B0DD4F7E-9B37-41CF-925B-BDE1F48DFA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51395" y="304800"/>
          <a:ext cx="1099185" cy="10683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44"/>
  <sheetViews>
    <sheetView showGridLines="0" tabSelected="1" zoomScale="85" zoomScaleNormal="85" workbookViewId="0">
      <selection activeCell="E44" sqref="A1:E44"/>
    </sheetView>
  </sheetViews>
  <sheetFormatPr defaultColWidth="8.85546875" defaultRowHeight="15"/>
  <cols>
    <col min="1" max="1" width="28.42578125" customWidth="1"/>
    <col min="2" max="2" width="16.85546875" customWidth="1"/>
    <col min="3" max="3" width="16.42578125" customWidth="1"/>
    <col min="4" max="4" width="22.85546875" customWidth="1"/>
    <col min="5" max="5" width="20.140625" customWidth="1"/>
    <col min="6" max="6" width="3.7109375" customWidth="1"/>
  </cols>
  <sheetData>
    <row r="1" spans="1:5" ht="75" customHeight="1" thickBot="1">
      <c r="A1" s="9"/>
      <c r="B1" s="130" t="s">
        <v>5</v>
      </c>
      <c r="C1" s="130"/>
      <c r="D1" s="10" t="s">
        <v>6</v>
      </c>
      <c r="E1" s="7">
        <v>5</v>
      </c>
    </row>
    <row r="2" spans="1:5" ht="18" customHeight="1">
      <c r="A2" s="3"/>
      <c r="B2" s="4"/>
      <c r="C2" s="4"/>
      <c r="D2" s="5"/>
      <c r="E2" s="3"/>
    </row>
    <row r="3" spans="1:5" ht="30.75" customHeight="1">
      <c r="A3" t="s">
        <v>15</v>
      </c>
      <c r="B3" s="131" t="s">
        <v>52</v>
      </c>
      <c r="C3" s="131"/>
      <c r="D3" s="131"/>
      <c r="E3" s="131"/>
    </row>
    <row r="4" spans="1:5">
      <c r="A4" t="s">
        <v>0</v>
      </c>
      <c r="B4" s="129" t="s">
        <v>64</v>
      </c>
      <c r="C4" s="129"/>
      <c r="D4" s="8"/>
      <c r="E4" s="8"/>
    </row>
    <row r="5" spans="1:5">
      <c r="A5" t="s">
        <v>16</v>
      </c>
      <c r="B5" s="132" t="s">
        <v>53</v>
      </c>
      <c r="C5" s="132"/>
      <c r="D5" s="8"/>
      <c r="E5" s="8"/>
    </row>
    <row r="7" spans="1:5" ht="15" customHeight="1">
      <c r="A7" t="s">
        <v>1</v>
      </c>
      <c r="B7" s="133" t="s">
        <v>65</v>
      </c>
      <c r="C7" s="134"/>
      <c r="D7" s="134"/>
      <c r="E7" s="135"/>
    </row>
    <row r="8" spans="1:5">
      <c r="B8" t="s">
        <v>17</v>
      </c>
      <c r="C8" s="129" t="s">
        <v>66</v>
      </c>
      <c r="D8" s="129"/>
      <c r="E8" s="129"/>
    </row>
    <row r="9" spans="1:5">
      <c r="B9" t="s">
        <v>18</v>
      </c>
      <c r="C9" s="132" t="s">
        <v>67</v>
      </c>
      <c r="D9" s="132"/>
      <c r="E9" s="132"/>
    </row>
    <row r="10" spans="1:5">
      <c r="C10" s="137"/>
      <c r="D10" s="137"/>
      <c r="E10" s="137"/>
    </row>
    <row r="11" spans="1:5">
      <c r="A11" t="s">
        <v>2</v>
      </c>
      <c r="B11" s="133" t="s">
        <v>35</v>
      </c>
      <c r="C11" s="134"/>
      <c r="D11" s="134"/>
      <c r="E11" s="135"/>
    </row>
    <row r="12" spans="1:5">
      <c r="B12" t="s">
        <v>17</v>
      </c>
      <c r="C12" s="129" t="s">
        <v>32</v>
      </c>
      <c r="D12" s="129"/>
      <c r="E12" s="129"/>
    </row>
    <row r="13" spans="1:5">
      <c r="B13" t="s">
        <v>18</v>
      </c>
      <c r="C13" s="132">
        <v>24247674</v>
      </c>
      <c r="D13" s="132"/>
      <c r="E13" s="132"/>
    </row>
    <row r="15" spans="1:5" ht="15.75" thickBot="1">
      <c r="A15" t="s">
        <v>3</v>
      </c>
    </row>
    <row r="16" spans="1:5" ht="19.5" thickBot="1">
      <c r="A16" s="138" t="s">
        <v>143</v>
      </c>
      <c r="B16" s="139"/>
      <c r="C16" s="139"/>
      <c r="D16" s="139"/>
      <c r="E16" s="140"/>
    </row>
    <row r="17" spans="1:5">
      <c r="A17" s="6"/>
      <c r="B17" s="6"/>
      <c r="C17" s="6"/>
      <c r="D17" s="6"/>
      <c r="E17" s="6"/>
    </row>
    <row r="18" spans="1:5">
      <c r="A18" s="18" t="s">
        <v>152</v>
      </c>
    </row>
    <row r="19" spans="1:5" ht="52.5" customHeight="1">
      <c r="A19" s="144" t="s">
        <v>149</v>
      </c>
      <c r="B19" s="144"/>
      <c r="C19" s="144"/>
      <c r="D19" s="144"/>
      <c r="E19" s="144"/>
    </row>
    <row r="20" spans="1:5">
      <c r="A20" s="54"/>
      <c r="B20" s="54"/>
      <c r="C20" s="54"/>
      <c r="D20" s="54"/>
      <c r="E20" s="54"/>
    </row>
    <row r="21" spans="1:5">
      <c r="B21" t="s">
        <v>13</v>
      </c>
      <c r="C21" t="s">
        <v>27</v>
      </c>
    </row>
    <row r="22" spans="1:5">
      <c r="A22" t="s">
        <v>30</v>
      </c>
      <c r="B22" s="1" t="s">
        <v>34</v>
      </c>
      <c r="C22" s="142">
        <f>'Výkaz výměr'!H67</f>
        <v>190115.42869799997</v>
      </c>
      <c r="D22" s="143"/>
      <c r="E22" s="55" t="s">
        <v>42</v>
      </c>
    </row>
    <row r="23" spans="1:5">
      <c r="A23" t="s">
        <v>19</v>
      </c>
      <c r="B23" s="1" t="s">
        <v>31</v>
      </c>
      <c r="C23" s="141"/>
      <c r="D23" s="141"/>
      <c r="E23" s="141"/>
    </row>
    <row r="24" spans="1:5">
      <c r="A24" t="s">
        <v>4</v>
      </c>
      <c r="B24" s="1" t="s">
        <v>31</v>
      </c>
      <c r="C24" s="136"/>
      <c r="D24" s="136"/>
      <c r="E24" s="136"/>
    </row>
    <row r="25" spans="1:5">
      <c r="A25" t="s">
        <v>14</v>
      </c>
      <c r="B25" s="1" t="s">
        <v>31</v>
      </c>
      <c r="C25" s="136"/>
      <c r="D25" s="136"/>
      <c r="E25" s="136"/>
    </row>
    <row r="26" spans="1:5">
      <c r="A26" s="128" t="s">
        <v>148</v>
      </c>
      <c r="B26" s="1" t="s">
        <v>31</v>
      </c>
      <c r="C26" s="150"/>
      <c r="D26" s="150"/>
      <c r="E26" s="150"/>
    </row>
    <row r="27" spans="1:5" ht="15.75" thickBot="1"/>
    <row r="28" spans="1:5" ht="13.9" customHeight="1" thickBot="1">
      <c r="A28" s="16" t="s">
        <v>21</v>
      </c>
      <c r="B28" s="14" t="s">
        <v>41</v>
      </c>
      <c r="C28" s="14"/>
      <c r="D28" s="14"/>
      <c r="E28" s="15"/>
    </row>
    <row r="29" spans="1:5" ht="13.15" customHeight="1">
      <c r="A29" s="145" t="s">
        <v>29</v>
      </c>
      <c r="B29" s="146"/>
      <c r="C29" s="146"/>
      <c r="D29" s="146"/>
      <c r="E29" s="147"/>
    </row>
    <row r="30" spans="1:5" ht="15.75" thickBot="1"/>
    <row r="31" spans="1:5" ht="15.75" thickBot="1">
      <c r="A31" s="13" t="s">
        <v>7</v>
      </c>
      <c r="B31" s="14" t="s">
        <v>20</v>
      </c>
      <c r="C31" s="14"/>
      <c r="D31" s="14" t="s">
        <v>11</v>
      </c>
      <c r="E31" s="15" t="s">
        <v>12</v>
      </c>
    </row>
    <row r="32" spans="1:5" ht="27.95" customHeight="1">
      <c r="A32" s="17" t="s">
        <v>33</v>
      </c>
      <c r="B32" s="145" t="s">
        <v>63</v>
      </c>
      <c r="C32" s="147"/>
      <c r="D32" s="2"/>
      <c r="E32" s="19"/>
    </row>
    <row r="33" spans="1:6" ht="15.75" thickBot="1">
      <c r="A33" s="3"/>
      <c r="B33" s="3"/>
      <c r="C33" s="3"/>
      <c r="D33" s="3"/>
      <c r="E33" s="3"/>
    </row>
    <row r="34" spans="1:6" ht="15.75" thickBot="1">
      <c r="A34" s="13" t="s">
        <v>22</v>
      </c>
      <c r="B34" s="14"/>
      <c r="C34" s="14"/>
      <c r="D34" s="14"/>
      <c r="E34" s="15"/>
    </row>
    <row r="35" spans="1:6" ht="42.75" customHeight="1">
      <c r="A35" s="148" t="s">
        <v>23</v>
      </c>
      <c r="B35" s="149"/>
      <c r="C35" s="149"/>
      <c r="D35" s="149"/>
      <c r="E35" s="149"/>
    </row>
    <row r="36" spans="1:6" ht="15" customHeight="1">
      <c r="A36" s="22"/>
      <c r="B36" s="23"/>
      <c r="C36" s="23"/>
      <c r="D36" s="23"/>
      <c r="E36" s="23"/>
    </row>
    <row r="37" spans="1:6">
      <c r="A37" s="3" t="s">
        <v>8</v>
      </c>
      <c r="B37" t="s">
        <v>20</v>
      </c>
      <c r="D37" t="s">
        <v>28</v>
      </c>
      <c r="E37" t="s">
        <v>12</v>
      </c>
      <c r="F37" s="3"/>
    </row>
    <row r="38" spans="1:6" ht="30" customHeight="1">
      <c r="A38" s="1" t="s">
        <v>9</v>
      </c>
      <c r="B38" s="133" t="s">
        <v>55</v>
      </c>
      <c r="C38" s="135"/>
      <c r="D38" s="1"/>
      <c r="E38" s="12"/>
    </row>
    <row r="39" spans="1:6" ht="30" customHeight="1">
      <c r="A39" s="1" t="s">
        <v>24</v>
      </c>
      <c r="B39" s="20" t="s">
        <v>54</v>
      </c>
      <c r="C39" s="21"/>
      <c r="D39" s="1"/>
      <c r="E39" s="12"/>
    </row>
    <row r="40" spans="1:6" ht="28.5" customHeight="1">
      <c r="A40" s="1" t="s">
        <v>56</v>
      </c>
      <c r="B40" s="133" t="s">
        <v>57</v>
      </c>
      <c r="C40" s="135"/>
      <c r="D40" s="1"/>
      <c r="E40" s="1"/>
    </row>
    <row r="42" spans="1:6">
      <c r="A42" t="s">
        <v>10</v>
      </c>
      <c r="B42" t="s">
        <v>20</v>
      </c>
      <c r="D42" t="s">
        <v>28</v>
      </c>
      <c r="E42" t="s">
        <v>12</v>
      </c>
    </row>
    <row r="43" spans="1:6" ht="31.5" customHeight="1">
      <c r="A43" s="11" t="s">
        <v>26</v>
      </c>
      <c r="B43" s="133" t="s">
        <v>150</v>
      </c>
      <c r="C43" s="135"/>
      <c r="D43" s="1"/>
      <c r="E43" s="1"/>
    </row>
    <row r="44" spans="1:6" ht="30" customHeight="1">
      <c r="A44" s="1" t="s">
        <v>25</v>
      </c>
      <c r="B44" s="133" t="s">
        <v>36</v>
      </c>
      <c r="C44" s="135"/>
      <c r="D44" s="1"/>
      <c r="E44" s="19"/>
    </row>
  </sheetData>
  <mergeCells count="25">
    <mergeCell ref="B43:C43"/>
    <mergeCell ref="B44:C44"/>
    <mergeCell ref="C25:E25"/>
    <mergeCell ref="A29:E29"/>
    <mergeCell ref="B32:C32"/>
    <mergeCell ref="A35:E35"/>
    <mergeCell ref="B38:C38"/>
    <mergeCell ref="B40:C40"/>
    <mergeCell ref="C26:E26"/>
    <mergeCell ref="C24:E24"/>
    <mergeCell ref="C9:E9"/>
    <mergeCell ref="C10:E10"/>
    <mergeCell ref="B11:E11"/>
    <mergeCell ref="C12:E12"/>
    <mergeCell ref="C13:E13"/>
    <mergeCell ref="A16:E16"/>
    <mergeCell ref="C23:E23"/>
    <mergeCell ref="C22:D22"/>
    <mergeCell ref="A19:E19"/>
    <mergeCell ref="C8:E8"/>
    <mergeCell ref="B1:C1"/>
    <mergeCell ref="B3:E3"/>
    <mergeCell ref="B4:C4"/>
    <mergeCell ref="B5:C5"/>
    <mergeCell ref="B7:E7"/>
  </mergeCells>
  <pageMargins left="0.7" right="0.7" top="0.75" bottom="0.75" header="0.3" footer="0.3"/>
  <pageSetup paperSize="9" scale="84" fitToWidth="0" orientation="portrait" r:id="rId1"/>
  <rowBreaks count="1" manualBreakCount="1">
    <brk id="29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68"/>
  <sheetViews>
    <sheetView showGridLines="0" topLeftCell="A51" workbookViewId="0">
      <selection activeCell="H68" sqref="A1:H68"/>
    </sheetView>
  </sheetViews>
  <sheetFormatPr defaultColWidth="6" defaultRowHeight="15"/>
  <cols>
    <col min="1" max="1" width="6.7109375" style="31" customWidth="1"/>
    <col min="2" max="2" width="4.5703125" style="31" customWidth="1"/>
    <col min="3" max="3" width="10" style="31" customWidth="1"/>
    <col min="4" max="4" width="53.42578125" style="31" customWidth="1"/>
    <col min="5" max="5" width="7.42578125" style="31" customWidth="1"/>
    <col min="6" max="6" width="16.7109375" style="31" customWidth="1"/>
    <col min="7" max="7" width="13.7109375" style="31" customWidth="1"/>
    <col min="8" max="8" width="19" style="31" customWidth="1"/>
    <col min="9" max="9" width="9.28515625" style="31" customWidth="1"/>
    <col min="10" max="10" width="13.28515625" style="31" customWidth="1"/>
    <col min="11" max="11" width="12.140625" style="31" customWidth="1"/>
    <col min="12" max="12" width="11.42578125" style="31" customWidth="1"/>
    <col min="13" max="13" width="9.85546875" style="31" customWidth="1"/>
    <col min="14" max="14" width="8.7109375" style="31" customWidth="1"/>
    <col min="15" max="15" width="8.140625" style="31" customWidth="1"/>
    <col min="16" max="16" width="8.28515625" style="31" customWidth="1"/>
    <col min="17" max="17" width="7.85546875" style="31" customWidth="1"/>
    <col min="18" max="18" width="7.5703125" style="31" customWidth="1"/>
    <col min="19" max="19" width="8.85546875" style="31" customWidth="1"/>
    <col min="20" max="26" width="6" style="31"/>
    <col min="27" max="27" width="10.28515625" style="31" customWidth="1"/>
    <col min="28" max="16384" width="6" style="31"/>
  </cols>
  <sheetData>
    <row r="1" spans="1:10" ht="15.75">
      <c r="A1" s="158" t="s">
        <v>151</v>
      </c>
      <c r="B1" s="159"/>
      <c r="C1" s="159"/>
      <c r="D1" s="159"/>
      <c r="E1" s="159"/>
      <c r="F1" s="160"/>
      <c r="G1" s="29"/>
      <c r="H1" s="30"/>
    </row>
    <row r="2" spans="1:10" ht="24" customHeight="1" thickBot="1">
      <c r="A2" s="161" t="s">
        <v>144</v>
      </c>
      <c r="B2" s="162"/>
      <c r="C2" s="162"/>
      <c r="D2" s="162"/>
      <c r="E2" s="162"/>
      <c r="F2" s="163"/>
      <c r="G2" s="32"/>
      <c r="H2" s="33"/>
    </row>
    <row r="3" spans="1:10" ht="35.450000000000003" customHeight="1">
      <c r="A3" s="34"/>
      <c r="B3" s="164" t="s">
        <v>51</v>
      </c>
      <c r="C3" s="164"/>
      <c r="D3" s="164"/>
      <c r="E3" s="164"/>
      <c r="F3" s="165"/>
      <c r="G3" s="32"/>
      <c r="H3" s="33"/>
    </row>
    <row r="4" spans="1:10" ht="3.75" customHeight="1">
      <c r="A4" s="35"/>
      <c r="B4" s="36"/>
      <c r="C4" s="36"/>
      <c r="D4" s="36"/>
      <c r="E4" s="36"/>
      <c r="F4" s="37"/>
      <c r="G4" s="32"/>
      <c r="H4" s="33"/>
    </row>
    <row r="5" spans="1:10" ht="15" customHeight="1">
      <c r="A5" s="35"/>
      <c r="B5" s="166" t="s">
        <v>37</v>
      </c>
      <c r="C5" s="166"/>
      <c r="D5" s="166"/>
      <c r="E5" s="166"/>
      <c r="F5" s="167"/>
      <c r="G5" s="32"/>
      <c r="H5" s="33"/>
    </row>
    <row r="6" spans="1:10" ht="15" customHeight="1">
      <c r="A6" s="35"/>
      <c r="B6" s="156" t="s">
        <v>38</v>
      </c>
      <c r="C6" s="156"/>
      <c r="D6" s="156"/>
      <c r="E6" s="156"/>
      <c r="F6" s="157"/>
      <c r="G6" s="32"/>
      <c r="H6" s="33"/>
    </row>
    <row r="7" spans="1:10" ht="15" customHeight="1">
      <c r="A7" s="35"/>
      <c r="B7" s="156" t="s">
        <v>39</v>
      </c>
      <c r="C7" s="156"/>
      <c r="D7" s="156"/>
      <c r="E7" s="156"/>
      <c r="F7" s="157"/>
      <c r="G7" s="32"/>
      <c r="H7" s="33"/>
    </row>
    <row r="8" spans="1:10" ht="15" customHeight="1" thickBot="1">
      <c r="A8" s="38"/>
      <c r="B8" s="154" t="s">
        <v>40</v>
      </c>
      <c r="C8" s="154"/>
      <c r="D8" s="154"/>
      <c r="E8" s="154"/>
      <c r="F8" s="155"/>
      <c r="G8" s="39"/>
      <c r="H8" s="40"/>
    </row>
    <row r="9" spans="1:10" ht="15.75" thickBot="1">
      <c r="A9" s="25" t="s">
        <v>48</v>
      </c>
      <c r="B9" s="26" t="s">
        <v>49</v>
      </c>
      <c r="C9" s="26" t="s">
        <v>50</v>
      </c>
      <c r="D9" s="27" t="s">
        <v>43</v>
      </c>
      <c r="E9" s="26" t="s">
        <v>44</v>
      </c>
      <c r="F9" s="26" t="s">
        <v>45</v>
      </c>
      <c r="G9" s="26" t="s">
        <v>46</v>
      </c>
      <c r="H9" s="28" t="s">
        <v>47</v>
      </c>
      <c r="J9" s="53"/>
    </row>
    <row r="10" spans="1:10">
      <c r="A10" s="151" t="s">
        <v>59</v>
      </c>
      <c r="B10" s="152"/>
      <c r="C10" s="152"/>
      <c r="D10" s="152"/>
      <c r="E10" s="152"/>
      <c r="F10" s="152"/>
      <c r="G10" s="152"/>
      <c r="H10" s="153"/>
    </row>
    <row r="11" spans="1:10">
      <c r="A11" s="62"/>
      <c r="B11" s="63"/>
      <c r="C11" s="63"/>
      <c r="D11" s="63"/>
      <c r="E11" s="63"/>
      <c r="F11" s="63"/>
      <c r="G11" s="63"/>
      <c r="H11" s="64"/>
    </row>
    <row r="12" spans="1:10" ht="15.75" thickBot="1">
      <c r="A12" s="58"/>
      <c r="B12" s="59"/>
      <c r="C12" s="59"/>
      <c r="D12" s="60" t="s">
        <v>61</v>
      </c>
      <c r="E12" s="59"/>
      <c r="F12" s="59"/>
      <c r="G12" s="59"/>
      <c r="H12" s="61">
        <v>0</v>
      </c>
    </row>
    <row r="13" spans="1:10">
      <c r="A13" s="151" t="s">
        <v>60</v>
      </c>
      <c r="B13" s="152"/>
      <c r="C13" s="152"/>
      <c r="D13" s="152"/>
      <c r="E13" s="152"/>
      <c r="F13" s="152"/>
      <c r="G13" s="152"/>
      <c r="H13" s="153"/>
    </row>
    <row r="14" spans="1:10">
      <c r="A14" s="41"/>
      <c r="B14" s="32"/>
      <c r="C14" s="32"/>
      <c r="D14" s="32"/>
      <c r="E14" s="32"/>
      <c r="F14" s="32"/>
      <c r="G14" s="32"/>
      <c r="H14" s="33"/>
    </row>
    <row r="15" spans="1:10" ht="15.75">
      <c r="A15" s="77"/>
      <c r="B15" s="78" t="s">
        <v>69</v>
      </c>
      <c r="C15" s="79" t="s">
        <v>70</v>
      </c>
      <c r="D15" s="79" t="s">
        <v>71</v>
      </c>
      <c r="E15" s="80"/>
      <c r="F15" s="80"/>
      <c r="G15" s="80"/>
      <c r="H15" s="81">
        <f>H16+H23+H37+H47</f>
        <v>184685.66999999998</v>
      </c>
    </row>
    <row r="16" spans="1:10">
      <c r="A16" s="77"/>
      <c r="B16" s="78" t="s">
        <v>69</v>
      </c>
      <c r="C16" s="82" t="s">
        <v>72</v>
      </c>
      <c r="D16" s="82" t="s">
        <v>73</v>
      </c>
      <c r="E16" s="80"/>
      <c r="F16" s="80"/>
      <c r="G16" s="80"/>
      <c r="H16" s="83">
        <f>SUM(H17:H19)</f>
        <v>5572.8</v>
      </c>
    </row>
    <row r="17" spans="1:9" ht="24">
      <c r="A17" s="84">
        <v>1</v>
      </c>
      <c r="B17" s="65" t="s">
        <v>74</v>
      </c>
      <c r="C17" s="67" t="s">
        <v>75</v>
      </c>
      <c r="D17" s="68" t="s">
        <v>76</v>
      </c>
      <c r="E17" s="69" t="s">
        <v>77</v>
      </c>
      <c r="F17" s="70">
        <v>0.129</v>
      </c>
      <c r="G17" s="71">
        <v>6500</v>
      </c>
      <c r="H17" s="85">
        <f>ROUND(G17*F17,2)</f>
        <v>838.5</v>
      </c>
      <c r="I17" s="31" t="s">
        <v>146</v>
      </c>
    </row>
    <row r="18" spans="1:9" ht="19.5">
      <c r="A18" s="86"/>
      <c r="B18" s="87" t="s">
        <v>78</v>
      </c>
      <c r="C18" s="88"/>
      <c r="D18" s="89" t="s">
        <v>79</v>
      </c>
      <c r="E18" s="88"/>
      <c r="F18" s="88"/>
      <c r="G18" s="88"/>
      <c r="H18" s="90"/>
    </row>
    <row r="19" spans="1:9">
      <c r="A19" s="91">
        <v>2</v>
      </c>
      <c r="B19" s="66" t="s">
        <v>80</v>
      </c>
      <c r="C19" s="72" t="s">
        <v>81</v>
      </c>
      <c r="D19" s="73" t="s">
        <v>82</v>
      </c>
      <c r="E19" s="74" t="s">
        <v>77</v>
      </c>
      <c r="F19" s="75">
        <v>0.129</v>
      </c>
      <c r="G19" s="76">
        <v>36700</v>
      </c>
      <c r="H19" s="92">
        <f>ROUND(G19*F19,2)</f>
        <v>4734.3</v>
      </c>
      <c r="I19" s="31" t="s">
        <v>145</v>
      </c>
    </row>
    <row r="20" spans="1:9">
      <c r="A20" s="86"/>
      <c r="B20" s="87" t="s">
        <v>78</v>
      </c>
      <c r="C20" s="88"/>
      <c r="D20" s="89" t="s">
        <v>82</v>
      </c>
      <c r="E20" s="88"/>
      <c r="F20" s="88"/>
      <c r="G20" s="88"/>
      <c r="H20" s="90"/>
    </row>
    <row r="21" spans="1:9">
      <c r="A21" s="93"/>
      <c r="B21" s="87" t="s">
        <v>83</v>
      </c>
      <c r="C21" s="94" t="s">
        <v>84</v>
      </c>
      <c r="D21" s="95" t="s">
        <v>85</v>
      </c>
      <c r="E21" s="96"/>
      <c r="F21" s="94" t="s">
        <v>84</v>
      </c>
      <c r="G21" s="96"/>
      <c r="H21" s="97"/>
    </row>
    <row r="22" spans="1:9">
      <c r="A22" s="98"/>
      <c r="B22" s="87" t="s">
        <v>83</v>
      </c>
      <c r="C22" s="99" t="s">
        <v>84</v>
      </c>
      <c r="D22" s="100" t="s">
        <v>86</v>
      </c>
      <c r="E22" s="101"/>
      <c r="F22" s="102">
        <v>0.129</v>
      </c>
      <c r="G22" s="101"/>
      <c r="H22" s="103"/>
    </row>
    <row r="23" spans="1:9">
      <c r="A23" s="77"/>
      <c r="B23" s="78" t="s">
        <v>69</v>
      </c>
      <c r="C23" s="82" t="s">
        <v>68</v>
      </c>
      <c r="D23" s="82" t="s">
        <v>87</v>
      </c>
      <c r="E23" s="80"/>
      <c r="F23" s="80"/>
      <c r="G23" s="80"/>
      <c r="H23" s="83">
        <f>SUM(H24:H30)</f>
        <v>177000.72</v>
      </c>
    </row>
    <row r="24" spans="1:9" ht="24">
      <c r="A24" s="84">
        <v>3</v>
      </c>
      <c r="B24" s="65" t="s">
        <v>74</v>
      </c>
      <c r="C24" s="67" t="s">
        <v>88</v>
      </c>
      <c r="D24" s="68" t="s">
        <v>89</v>
      </c>
      <c r="E24" s="69" t="s">
        <v>90</v>
      </c>
      <c r="F24" s="70">
        <v>30</v>
      </c>
      <c r="G24" s="71">
        <v>50</v>
      </c>
      <c r="H24" s="85">
        <f>ROUND(G24*F24,2)</f>
        <v>1500</v>
      </c>
      <c r="I24" s="31" t="s">
        <v>147</v>
      </c>
    </row>
    <row r="25" spans="1:9" ht="19.5">
      <c r="A25" s="86"/>
      <c r="B25" s="87" t="s">
        <v>78</v>
      </c>
      <c r="C25" s="88"/>
      <c r="D25" s="89" t="s">
        <v>91</v>
      </c>
      <c r="E25" s="88"/>
      <c r="F25" s="88"/>
      <c r="G25" s="88"/>
      <c r="H25" s="90"/>
    </row>
    <row r="26" spans="1:9" ht="24">
      <c r="A26" s="84">
        <v>4</v>
      </c>
      <c r="B26" s="65" t="s">
        <v>74</v>
      </c>
      <c r="C26" s="67" t="s">
        <v>92</v>
      </c>
      <c r="D26" s="68" t="s">
        <v>93</v>
      </c>
      <c r="E26" s="69" t="s">
        <v>94</v>
      </c>
      <c r="F26" s="70">
        <v>3</v>
      </c>
      <c r="G26" s="71">
        <v>1563.1</v>
      </c>
      <c r="H26" s="85">
        <f>ROUND(G26*F26,2)</f>
        <v>4689.3</v>
      </c>
      <c r="I26" s="31" t="s">
        <v>145</v>
      </c>
    </row>
    <row r="27" spans="1:9" ht="19.5">
      <c r="A27" s="86"/>
      <c r="B27" s="87" t="s">
        <v>78</v>
      </c>
      <c r="C27" s="88"/>
      <c r="D27" s="89" t="s">
        <v>93</v>
      </c>
      <c r="E27" s="88"/>
      <c r="F27" s="88"/>
      <c r="G27" s="88"/>
      <c r="H27" s="90"/>
    </row>
    <row r="28" spans="1:9">
      <c r="A28" s="93"/>
      <c r="B28" s="87" t="s">
        <v>83</v>
      </c>
      <c r="C28" s="94" t="s">
        <v>84</v>
      </c>
      <c r="D28" s="95" t="s">
        <v>95</v>
      </c>
      <c r="E28" s="96"/>
      <c r="F28" s="94" t="s">
        <v>84</v>
      </c>
      <c r="G28" s="96"/>
      <c r="H28" s="97"/>
    </row>
    <row r="29" spans="1:9">
      <c r="A29" s="98"/>
      <c r="B29" s="87" t="s">
        <v>83</v>
      </c>
      <c r="C29" s="99" t="s">
        <v>84</v>
      </c>
      <c r="D29" s="100" t="s">
        <v>96</v>
      </c>
      <c r="E29" s="101"/>
      <c r="F29" s="102">
        <v>3</v>
      </c>
      <c r="G29" s="101"/>
      <c r="H29" s="103"/>
    </row>
    <row r="30" spans="1:9" ht="24">
      <c r="A30" s="84">
        <v>5</v>
      </c>
      <c r="B30" s="65" t="s">
        <v>74</v>
      </c>
      <c r="C30" s="67" t="s">
        <v>97</v>
      </c>
      <c r="D30" s="68" t="s">
        <v>98</v>
      </c>
      <c r="E30" s="69" t="s">
        <v>94</v>
      </c>
      <c r="F30" s="70">
        <v>78</v>
      </c>
      <c r="G30" s="71">
        <v>2189.89</v>
      </c>
      <c r="H30" s="85">
        <f>ROUND(G30*F30,2)</f>
        <v>170811.42</v>
      </c>
      <c r="I30" s="31" t="s">
        <v>145</v>
      </c>
    </row>
    <row r="31" spans="1:9" ht="19.5">
      <c r="A31" s="86"/>
      <c r="B31" s="87" t="s">
        <v>78</v>
      </c>
      <c r="C31" s="88"/>
      <c r="D31" s="89" t="s">
        <v>98</v>
      </c>
      <c r="E31" s="88"/>
      <c r="F31" s="88"/>
      <c r="G31" s="88"/>
      <c r="H31" s="90"/>
    </row>
    <row r="32" spans="1:9">
      <c r="A32" s="93"/>
      <c r="B32" s="87" t="s">
        <v>83</v>
      </c>
      <c r="C32" s="94" t="s">
        <v>84</v>
      </c>
      <c r="D32" s="95" t="s">
        <v>99</v>
      </c>
      <c r="E32" s="96"/>
      <c r="F32" s="94" t="s">
        <v>84</v>
      </c>
      <c r="G32" s="96"/>
      <c r="H32" s="97"/>
    </row>
    <row r="33" spans="1:9">
      <c r="A33" s="98"/>
      <c r="B33" s="87" t="s">
        <v>83</v>
      </c>
      <c r="C33" s="99" t="s">
        <v>84</v>
      </c>
      <c r="D33" s="100" t="s">
        <v>100</v>
      </c>
      <c r="E33" s="101"/>
      <c r="F33" s="102">
        <v>48</v>
      </c>
      <c r="G33" s="101"/>
      <c r="H33" s="103"/>
    </row>
    <row r="34" spans="1:9">
      <c r="A34" s="93"/>
      <c r="B34" s="87" t="s">
        <v>83</v>
      </c>
      <c r="C34" s="94" t="s">
        <v>84</v>
      </c>
      <c r="D34" s="95" t="s">
        <v>101</v>
      </c>
      <c r="E34" s="96"/>
      <c r="F34" s="94" t="s">
        <v>84</v>
      </c>
      <c r="G34" s="96"/>
      <c r="H34" s="97"/>
    </row>
    <row r="35" spans="1:9">
      <c r="A35" s="98"/>
      <c r="B35" s="87" t="s">
        <v>83</v>
      </c>
      <c r="C35" s="99" t="s">
        <v>84</v>
      </c>
      <c r="D35" s="100" t="s">
        <v>102</v>
      </c>
      <c r="E35" s="101"/>
      <c r="F35" s="102">
        <v>30</v>
      </c>
      <c r="G35" s="101"/>
      <c r="H35" s="103"/>
    </row>
    <row r="36" spans="1:9">
      <c r="A36" s="104"/>
      <c r="B36" s="87" t="s">
        <v>83</v>
      </c>
      <c r="C36" s="105" t="s">
        <v>84</v>
      </c>
      <c r="D36" s="106" t="s">
        <v>103</v>
      </c>
      <c r="E36" s="107"/>
      <c r="F36" s="108">
        <v>78</v>
      </c>
      <c r="G36" s="107"/>
      <c r="H36" s="109"/>
    </row>
    <row r="37" spans="1:9">
      <c r="A37" s="77"/>
      <c r="B37" s="78" t="s">
        <v>69</v>
      </c>
      <c r="C37" s="82" t="s">
        <v>104</v>
      </c>
      <c r="D37" s="82" t="s">
        <v>105</v>
      </c>
      <c r="E37" s="80"/>
      <c r="F37" s="80"/>
      <c r="G37" s="80"/>
      <c r="H37" s="83">
        <f>SUM(H38:H45)</f>
        <v>1642.35</v>
      </c>
    </row>
    <row r="38" spans="1:9" ht="24">
      <c r="A38" s="84">
        <v>6</v>
      </c>
      <c r="B38" s="65" t="s">
        <v>74</v>
      </c>
      <c r="C38" s="67" t="s">
        <v>106</v>
      </c>
      <c r="D38" s="68" t="s">
        <v>107</v>
      </c>
      <c r="E38" s="69" t="s">
        <v>77</v>
      </c>
      <c r="F38" s="70">
        <v>8.1000000000000003E-2</v>
      </c>
      <c r="G38" s="71">
        <v>600</v>
      </c>
      <c r="H38" s="85">
        <f>ROUND(G38*F38,2)</f>
        <v>48.6</v>
      </c>
      <c r="I38" s="31" t="s">
        <v>145</v>
      </c>
    </row>
    <row r="39" spans="1:9" ht="19.5">
      <c r="A39" s="86"/>
      <c r="B39" s="87" t="s">
        <v>78</v>
      </c>
      <c r="C39" s="88"/>
      <c r="D39" s="89" t="s">
        <v>108</v>
      </c>
      <c r="E39" s="88"/>
      <c r="F39" s="88"/>
      <c r="G39" s="88"/>
      <c r="H39" s="90"/>
    </row>
    <row r="40" spans="1:9" ht="24">
      <c r="A40" s="84">
        <v>7</v>
      </c>
      <c r="B40" s="65" t="s">
        <v>74</v>
      </c>
      <c r="C40" s="67" t="s">
        <v>109</v>
      </c>
      <c r="D40" s="68" t="s">
        <v>110</v>
      </c>
      <c r="E40" s="69" t="s">
        <v>77</v>
      </c>
      <c r="F40" s="70">
        <v>8.1000000000000003E-2</v>
      </c>
      <c r="G40" s="71">
        <v>190</v>
      </c>
      <c r="H40" s="85">
        <f>ROUND(G40*F40,2)</f>
        <v>15.39</v>
      </c>
      <c r="I40" s="31" t="s">
        <v>145</v>
      </c>
    </row>
    <row r="41" spans="1:9" ht="19.5">
      <c r="A41" s="86"/>
      <c r="B41" s="87" t="s">
        <v>78</v>
      </c>
      <c r="C41" s="88"/>
      <c r="D41" s="89" t="s">
        <v>111</v>
      </c>
      <c r="E41" s="88"/>
      <c r="F41" s="88"/>
      <c r="G41" s="88"/>
      <c r="H41" s="90"/>
    </row>
    <row r="42" spans="1:9" ht="24">
      <c r="A42" s="84">
        <v>8</v>
      </c>
      <c r="B42" s="65" t="s">
        <v>74</v>
      </c>
      <c r="C42" s="67" t="s">
        <v>112</v>
      </c>
      <c r="D42" s="68" t="s">
        <v>113</v>
      </c>
      <c r="E42" s="69" t="s">
        <v>77</v>
      </c>
      <c r="F42" s="70">
        <v>46.975000000000001</v>
      </c>
      <c r="G42" s="71">
        <v>10</v>
      </c>
      <c r="H42" s="85">
        <f>ROUND(G42*F42,2)</f>
        <v>469.75</v>
      </c>
      <c r="I42" s="31" t="s">
        <v>145</v>
      </c>
    </row>
    <row r="43" spans="1:9" ht="19.5">
      <c r="A43" s="86"/>
      <c r="B43" s="87" t="s">
        <v>78</v>
      </c>
      <c r="C43" s="88"/>
      <c r="D43" s="89" t="s">
        <v>114</v>
      </c>
      <c r="E43" s="88"/>
      <c r="F43" s="88"/>
      <c r="G43" s="88"/>
      <c r="H43" s="90"/>
    </row>
    <row r="44" spans="1:9">
      <c r="A44" s="98"/>
      <c r="B44" s="87" t="s">
        <v>83</v>
      </c>
      <c r="C44" s="99" t="s">
        <v>84</v>
      </c>
      <c r="D44" s="100" t="s">
        <v>115</v>
      </c>
      <c r="E44" s="101"/>
      <c r="F44" s="102">
        <v>46.975000000000001</v>
      </c>
      <c r="G44" s="101"/>
      <c r="H44" s="103"/>
    </row>
    <row r="45" spans="1:9" ht="36">
      <c r="A45" s="84">
        <v>9</v>
      </c>
      <c r="B45" s="65" t="s">
        <v>74</v>
      </c>
      <c r="C45" s="67" t="s">
        <v>116</v>
      </c>
      <c r="D45" s="68" t="s">
        <v>117</v>
      </c>
      <c r="E45" s="69" t="s">
        <v>77</v>
      </c>
      <c r="F45" s="70">
        <v>1.879</v>
      </c>
      <c r="G45" s="71">
        <v>590</v>
      </c>
      <c r="H45" s="85">
        <f>ROUND(G45*F45,2)</f>
        <v>1108.6099999999999</v>
      </c>
      <c r="I45" s="31" t="s">
        <v>145</v>
      </c>
    </row>
    <row r="46" spans="1:9" ht="29.25">
      <c r="A46" s="86"/>
      <c r="B46" s="87" t="s">
        <v>78</v>
      </c>
      <c r="C46" s="88"/>
      <c r="D46" s="89" t="s">
        <v>118</v>
      </c>
      <c r="E46" s="88"/>
      <c r="F46" s="88"/>
      <c r="G46" s="88"/>
      <c r="H46" s="90"/>
    </row>
    <row r="47" spans="1:9">
      <c r="A47" s="77"/>
      <c r="B47" s="78" t="s">
        <v>69</v>
      </c>
      <c r="C47" s="82" t="s">
        <v>119</v>
      </c>
      <c r="D47" s="82" t="s">
        <v>120</v>
      </c>
      <c r="E47" s="80"/>
      <c r="F47" s="80"/>
      <c r="G47" s="80"/>
      <c r="H47" s="83">
        <f>SUM(H48)</f>
        <v>469.8</v>
      </c>
    </row>
    <row r="48" spans="1:9">
      <c r="A48" s="84">
        <v>10</v>
      </c>
      <c r="B48" s="65" t="s">
        <v>74</v>
      </c>
      <c r="C48" s="67" t="s">
        <v>121</v>
      </c>
      <c r="D48" s="68" t="s">
        <v>122</v>
      </c>
      <c r="E48" s="69" t="s">
        <v>77</v>
      </c>
      <c r="F48" s="70">
        <v>0.26100000000000001</v>
      </c>
      <c r="G48" s="71">
        <v>1800</v>
      </c>
      <c r="H48" s="85">
        <f>ROUND(G48*F48,2)</f>
        <v>469.8</v>
      </c>
      <c r="I48" s="31" t="s">
        <v>145</v>
      </c>
    </row>
    <row r="49" spans="1:8" ht="29.25">
      <c r="A49" s="86"/>
      <c r="B49" s="87" t="s">
        <v>78</v>
      </c>
      <c r="C49" s="88"/>
      <c r="D49" s="89" t="s">
        <v>123</v>
      </c>
      <c r="E49" s="88"/>
      <c r="F49" s="88"/>
      <c r="G49" s="88"/>
      <c r="H49" s="90"/>
    </row>
    <row r="50" spans="1:8">
      <c r="A50" s="41"/>
      <c r="B50" s="32"/>
      <c r="C50" s="32"/>
      <c r="D50" s="32"/>
      <c r="E50" s="32"/>
      <c r="F50" s="32"/>
      <c r="G50" s="32"/>
      <c r="H50" s="33"/>
    </row>
    <row r="51" spans="1:8">
      <c r="A51" s="110"/>
      <c r="B51" s="3"/>
      <c r="C51" s="3"/>
      <c r="D51" s="118" t="s">
        <v>124</v>
      </c>
      <c r="E51" s="119"/>
      <c r="F51" s="111"/>
      <c r="G51" s="112"/>
      <c r="H51" s="113"/>
    </row>
    <row r="52" spans="1:8">
      <c r="A52" s="114" t="s">
        <v>125</v>
      </c>
      <c r="B52" s="120" t="s">
        <v>126</v>
      </c>
      <c r="C52" s="120"/>
      <c r="D52" s="121"/>
      <c r="E52" s="122"/>
      <c r="F52" s="123"/>
      <c r="G52" s="124"/>
      <c r="H52" s="115">
        <f>SUBTOTAL(9,H53:H53)</f>
        <v>738.74267999999995</v>
      </c>
    </row>
    <row r="53" spans="1:8">
      <c r="A53" s="125"/>
      <c r="B53" s="116" t="s">
        <v>127</v>
      </c>
      <c r="C53" s="116" t="s">
        <v>128</v>
      </c>
      <c r="D53" s="116" t="s">
        <v>126</v>
      </c>
      <c r="E53" s="116" t="s">
        <v>129</v>
      </c>
      <c r="F53" s="116">
        <v>0.4</v>
      </c>
      <c r="G53" s="117">
        <f>H15</f>
        <v>184685.66999999998</v>
      </c>
      <c r="H53" s="126">
        <f>G53*F53/100</f>
        <v>738.74267999999995</v>
      </c>
    </row>
    <row r="54" spans="1:8">
      <c r="A54" s="114" t="s">
        <v>130</v>
      </c>
      <c r="B54" s="120" t="s">
        <v>131</v>
      </c>
      <c r="C54" s="120"/>
      <c r="D54" s="121"/>
      <c r="E54" s="122"/>
      <c r="F54" s="123"/>
      <c r="G54" s="127"/>
      <c r="H54" s="115">
        <f>SUBTOTAL(9,H55:H55)</f>
        <v>738.74267999999995</v>
      </c>
    </row>
    <row r="55" spans="1:8">
      <c r="A55" s="125"/>
      <c r="B55" s="116" t="s">
        <v>127</v>
      </c>
      <c r="C55" s="116" t="s">
        <v>132</v>
      </c>
      <c r="D55" s="116" t="s">
        <v>131</v>
      </c>
      <c r="E55" s="116" t="s">
        <v>129</v>
      </c>
      <c r="F55" s="116">
        <v>0.4</v>
      </c>
      <c r="G55" s="117">
        <f>G53</f>
        <v>184685.66999999998</v>
      </c>
      <c r="H55" s="126">
        <f>G55*F55/100</f>
        <v>738.74267999999995</v>
      </c>
    </row>
    <row r="56" spans="1:8">
      <c r="A56" s="114" t="s">
        <v>133</v>
      </c>
      <c r="B56" s="120" t="s">
        <v>134</v>
      </c>
      <c r="C56" s="120"/>
      <c r="D56" s="120"/>
      <c r="E56" s="122"/>
      <c r="F56" s="123"/>
      <c r="G56" s="127"/>
      <c r="H56" s="115">
        <f>SUBTOTAL(9,H57:H57)</f>
        <v>738.74267999999995</v>
      </c>
    </row>
    <row r="57" spans="1:8">
      <c r="A57" s="125"/>
      <c r="B57" s="116" t="s">
        <v>127</v>
      </c>
      <c r="C57" s="116" t="s">
        <v>135</v>
      </c>
      <c r="D57" s="116" t="s">
        <v>134</v>
      </c>
      <c r="E57" s="116" t="s">
        <v>129</v>
      </c>
      <c r="F57" s="116">
        <v>0.4</v>
      </c>
      <c r="G57" s="117">
        <f>G55</f>
        <v>184685.66999999998</v>
      </c>
      <c r="H57" s="126">
        <f>G57*F57/100</f>
        <v>738.74267999999995</v>
      </c>
    </row>
    <row r="58" spans="1:8">
      <c r="A58" s="114" t="s">
        <v>124</v>
      </c>
      <c r="B58" s="120" t="s">
        <v>136</v>
      </c>
      <c r="C58" s="120"/>
      <c r="D58" s="121"/>
      <c r="E58" s="122"/>
      <c r="F58" s="123"/>
      <c r="G58" s="127"/>
      <c r="H58" s="115">
        <f>SUM(H59:H61)</f>
        <v>3213.5306579999992</v>
      </c>
    </row>
    <row r="59" spans="1:8">
      <c r="A59" s="125"/>
      <c r="B59" s="116" t="s">
        <v>127</v>
      </c>
      <c r="C59" s="116" t="s">
        <v>137</v>
      </c>
      <c r="D59" s="116" t="s">
        <v>138</v>
      </c>
      <c r="E59" s="116" t="s">
        <v>129</v>
      </c>
      <c r="F59" s="116">
        <v>0.57999999999999996</v>
      </c>
      <c r="G59" s="117">
        <f>G57</f>
        <v>184685.66999999998</v>
      </c>
      <c r="H59" s="126">
        <f>G59*F59/100</f>
        <v>1071.1768859999997</v>
      </c>
    </row>
    <row r="60" spans="1:8">
      <c r="A60" s="125"/>
      <c r="B60" s="116" t="s">
        <v>127</v>
      </c>
      <c r="C60" s="116" t="s">
        <v>139</v>
      </c>
      <c r="D60" s="116" t="s">
        <v>140</v>
      </c>
      <c r="E60" s="116" t="s">
        <v>129</v>
      </c>
      <c r="F60" s="116">
        <v>0.57999999999999996</v>
      </c>
      <c r="G60" s="117">
        <f>G57</f>
        <v>184685.66999999998</v>
      </c>
      <c r="H60" s="126">
        <f>G60*F60/100</f>
        <v>1071.1768859999997</v>
      </c>
    </row>
    <row r="61" spans="1:8">
      <c r="A61" s="125"/>
      <c r="B61" s="116" t="s">
        <v>127</v>
      </c>
      <c r="C61" s="116" t="s">
        <v>141</v>
      </c>
      <c r="D61" s="116" t="s">
        <v>142</v>
      </c>
      <c r="E61" s="116" t="s">
        <v>129</v>
      </c>
      <c r="F61" s="116">
        <v>0.57999999999999996</v>
      </c>
      <c r="G61" s="117">
        <f>G57</f>
        <v>184685.66999999998</v>
      </c>
      <c r="H61" s="126">
        <f>G61*F61/100</f>
        <v>1071.1768859999997</v>
      </c>
    </row>
    <row r="62" spans="1:8">
      <c r="A62" s="41"/>
      <c r="B62" s="32"/>
      <c r="C62" s="32"/>
      <c r="D62" s="32"/>
      <c r="E62" s="32"/>
      <c r="F62" s="32"/>
      <c r="G62" s="32"/>
      <c r="H62" s="33"/>
    </row>
    <row r="63" spans="1:8">
      <c r="A63" s="41"/>
      <c r="B63" s="32"/>
      <c r="C63" s="32"/>
      <c r="D63" s="32"/>
      <c r="E63" s="32"/>
      <c r="F63" s="32"/>
      <c r="G63" s="32"/>
      <c r="H63" s="33"/>
    </row>
    <row r="64" spans="1:8">
      <c r="A64" s="41"/>
      <c r="B64" s="32"/>
      <c r="C64" s="32"/>
      <c r="D64" s="52" t="s">
        <v>62</v>
      </c>
      <c r="E64" s="50"/>
      <c r="F64" s="50"/>
      <c r="G64" s="50"/>
      <c r="H64" s="51">
        <f>H58+H56+H54+H52+H15</f>
        <v>190115.42869799997</v>
      </c>
    </row>
    <row r="65" spans="1:8" ht="15.75" thickBot="1">
      <c r="A65" s="56"/>
      <c r="B65" s="39"/>
      <c r="C65" s="39"/>
      <c r="D65" s="39"/>
      <c r="E65" s="39"/>
      <c r="F65" s="39"/>
      <c r="G65" s="39"/>
      <c r="H65" s="40"/>
    </row>
    <row r="66" spans="1:8">
      <c r="A66" s="44"/>
      <c r="B66" s="45"/>
      <c r="C66" s="45"/>
      <c r="D66" s="45"/>
      <c r="E66" s="45"/>
      <c r="F66" s="45"/>
      <c r="G66" s="45"/>
      <c r="H66" s="46"/>
    </row>
    <row r="67" spans="1:8" ht="18.75">
      <c r="A67" s="47"/>
      <c r="B67" s="48"/>
      <c r="C67" s="48"/>
      <c r="D67" s="24" t="s">
        <v>58</v>
      </c>
      <c r="E67" s="48"/>
      <c r="F67" s="48"/>
      <c r="G67" s="48"/>
      <c r="H67" s="57">
        <f>H12+H64</f>
        <v>190115.42869799997</v>
      </c>
    </row>
    <row r="68" spans="1:8" ht="15.75" thickBot="1">
      <c r="A68" s="42"/>
      <c r="B68" s="43"/>
      <c r="C68" s="43"/>
      <c r="D68" s="43"/>
      <c r="E68" s="43"/>
      <c r="F68" s="43"/>
      <c r="G68" s="43"/>
      <c r="H68" s="49"/>
    </row>
  </sheetData>
  <protectedRanges>
    <protectedRange sqref="G52:G61" name="Oblast1_1_2"/>
  </protectedRanges>
  <mergeCells count="9">
    <mergeCell ref="A13:H13"/>
    <mergeCell ref="B8:F8"/>
    <mergeCell ref="A10:H10"/>
    <mergeCell ref="B7:F7"/>
    <mergeCell ref="A1:F1"/>
    <mergeCell ref="A2:F2"/>
    <mergeCell ref="B3:F3"/>
    <mergeCell ref="B5:F5"/>
    <mergeCell ref="B6:F6"/>
  </mergeCells>
  <pageMargins left="0.7" right="0.7" top="0.78740157499999996" bottom="0.78740157499999996" header="0.3" footer="0.3"/>
  <pageSetup paperSize="9" scale="6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Průvodka</vt:lpstr>
      <vt:lpstr>Výkaz výměr</vt:lpstr>
      <vt:lpstr>Průvodka!Oblast_tisku</vt:lpstr>
      <vt:lpstr>'Výkaz výměr'!Oblast_tisku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Balatka Filip</dc:creator>
  <cp:lastModifiedBy>ElebachV</cp:lastModifiedBy>
  <cp:lastPrinted>2022-02-02T10:09:36Z</cp:lastPrinted>
  <dcterms:created xsi:type="dcterms:W3CDTF">2018-03-28T09:30:56Z</dcterms:created>
  <dcterms:modified xsi:type="dcterms:W3CDTF">2022-02-02T10:10:16Z</dcterms:modified>
</cp:coreProperties>
</file>